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\ПХД\"/>
    </mc:Choice>
  </mc:AlternateContent>
  <bookViews>
    <workbookView xWindow="0" yWindow="0" windowWidth="21570" windowHeight="9060" activeTab="2"/>
  </bookViews>
  <sheets>
    <sheet name="ФХД (стр.1)" sheetId="1" r:id="rId1"/>
    <sheet name="ФХД (стр.2)" sheetId="2" r:id="rId2"/>
    <sheet name="Лист1" sheetId="16" r:id="rId3"/>
    <sheet name="ФХД" sheetId="15" r:id="rId4"/>
    <sheet name="ФХД (стр.5)" sheetId="4" r:id="rId5"/>
    <sheet name="Расчет  50300 (2)" sheetId="17" r:id="rId6"/>
    <sheet name="Расчет  50300" sheetId="14" r:id="rId7"/>
    <sheet name="Расчет  50500" sheetId="19" r:id="rId8"/>
    <sheet name="Расчет  50400 (2)" sheetId="18" r:id="rId9"/>
    <sheet name="Расчет  50400" sheetId="13" r:id="rId10"/>
    <sheet name="ФХД (стр.6)" sheetId="5" r:id="rId11"/>
    <sheet name="на 01.01.2018г     " sheetId="12" r:id="rId12"/>
  </sheets>
  <definedNames>
    <definedName name="IS_DOCUMENT" localSheetId="0">'ФХД (стр.1)'!$A$75</definedName>
    <definedName name="IS_DOCUMENT" localSheetId="1">'ФХД (стр.2)'!$A$26</definedName>
    <definedName name="IS_DOCUMENT" localSheetId="4">'ФХД (стр.5)'!$A$13</definedName>
    <definedName name="IS_DOCUMENT" localSheetId="10">'ФХД (стр.6)'!$A$22</definedName>
  </definedNames>
  <calcPr calcId="152511"/>
</workbook>
</file>

<file path=xl/calcChain.xml><?xml version="1.0" encoding="utf-8"?>
<calcChain xmlns="http://schemas.openxmlformats.org/spreadsheetml/2006/main">
  <c r="K23" i="15" l="1"/>
  <c r="K21" i="15"/>
  <c r="K20" i="15"/>
  <c r="K18" i="15"/>
  <c r="K32" i="15"/>
  <c r="K31" i="15"/>
  <c r="K30" i="15"/>
  <c r="K26" i="15"/>
  <c r="K25" i="15"/>
  <c r="K63" i="15"/>
  <c r="K57" i="15"/>
  <c r="K45" i="15"/>
  <c r="K42" i="15"/>
  <c r="K41" i="15"/>
  <c r="K39" i="15"/>
  <c r="K38" i="15"/>
  <c r="K36" i="15"/>
  <c r="K47" i="15"/>
  <c r="K10" i="16"/>
  <c r="K42" i="14"/>
  <c r="K10" i="15"/>
  <c r="K17" i="15" l="1"/>
  <c r="D20" i="19"/>
  <c r="F19" i="19"/>
  <c r="C18" i="19"/>
  <c r="F18" i="19" s="1"/>
  <c r="C16" i="19"/>
  <c r="D8" i="19"/>
  <c r="C8" i="19"/>
  <c r="C17" i="19" s="1"/>
  <c r="F17" i="19" s="1"/>
  <c r="E7" i="19"/>
  <c r="E8" i="19" s="1"/>
  <c r="C20" i="19" l="1"/>
  <c r="F16" i="19"/>
  <c r="F20" i="19" s="1"/>
  <c r="C24" i="19" s="1"/>
  <c r="D95" i="18"/>
  <c r="C95" i="18"/>
  <c r="E94" i="18"/>
  <c r="E95" i="18" s="1"/>
  <c r="D85" i="18"/>
  <c r="C85" i="18"/>
  <c r="E84" i="18"/>
  <c r="E83" i="18"/>
  <c r="E85" i="18" s="1"/>
  <c r="D75" i="18"/>
  <c r="C75" i="18"/>
  <c r="E64" i="18"/>
  <c r="D64" i="18"/>
  <c r="C64" i="18"/>
  <c r="C50" i="18"/>
  <c r="F50" i="18"/>
  <c r="E39" i="18"/>
  <c r="C39" i="18"/>
  <c r="C30" i="18"/>
  <c r="F29" i="18"/>
  <c r="F28" i="18"/>
  <c r="D20" i="18"/>
  <c r="F19" i="18"/>
  <c r="C18" i="18"/>
  <c r="F18" i="18" s="1"/>
  <c r="C16" i="18"/>
  <c r="D8" i="18"/>
  <c r="C8" i="18"/>
  <c r="C17" i="18" s="1"/>
  <c r="F17" i="18" s="1"/>
  <c r="E7" i="18"/>
  <c r="E8" i="18" s="1"/>
  <c r="E91" i="17"/>
  <c r="C91" i="17"/>
  <c r="E61" i="17"/>
  <c r="D101" i="17"/>
  <c r="C101" i="17"/>
  <c r="E100" i="17"/>
  <c r="E99" i="17"/>
  <c r="E101" i="17" s="1"/>
  <c r="D81" i="17"/>
  <c r="C81" i="17"/>
  <c r="D72" i="17"/>
  <c r="C72" i="17"/>
  <c r="D61" i="17"/>
  <c r="C61" i="17"/>
  <c r="C50" i="17"/>
  <c r="F49" i="17"/>
  <c r="F48" i="17"/>
  <c r="F47" i="17"/>
  <c r="F50" i="17" s="1"/>
  <c r="E39" i="17"/>
  <c r="C30" i="17"/>
  <c r="F29" i="17"/>
  <c r="F30" i="17" s="1"/>
  <c r="F28" i="17"/>
  <c r="D20" i="17"/>
  <c r="F19" i="17"/>
  <c r="F18" i="17"/>
  <c r="C16" i="17"/>
  <c r="E8" i="17"/>
  <c r="D8" i="17"/>
  <c r="C8" i="17"/>
  <c r="C17" i="17" s="1"/>
  <c r="F30" i="18" l="1"/>
  <c r="C20" i="18"/>
  <c r="F16" i="18"/>
  <c r="F20" i="18" s="1"/>
  <c r="C98" i="18" s="1"/>
  <c r="F17" i="17"/>
  <c r="F20" i="17" s="1"/>
  <c r="C20" i="17"/>
  <c r="C104" i="17"/>
  <c r="D79" i="14"/>
  <c r="C79" i="14"/>
  <c r="K33" i="15"/>
  <c r="D73" i="13" l="1"/>
  <c r="F50" i="13" l="1"/>
  <c r="F49" i="13" l="1"/>
  <c r="F48" i="13"/>
  <c r="F18" i="13" l="1"/>
  <c r="C18" i="13"/>
  <c r="F16" i="13"/>
  <c r="C16" i="13"/>
  <c r="E7" i="13"/>
  <c r="D93" i="13" l="1"/>
  <c r="C93" i="13"/>
  <c r="E92" i="13"/>
  <c r="E93" i="13" l="1"/>
  <c r="D88" i="14"/>
  <c r="C88" i="14"/>
  <c r="E87" i="14"/>
  <c r="E88" i="14" s="1"/>
  <c r="D70" i="14"/>
  <c r="C70" i="14"/>
  <c r="D98" i="14"/>
  <c r="C98" i="14"/>
  <c r="E97" i="14"/>
  <c r="E96" i="14"/>
  <c r="E59" i="14"/>
  <c r="D59" i="14"/>
  <c r="C59" i="14"/>
  <c r="C50" i="14"/>
  <c r="F49" i="14"/>
  <c r="F48" i="14"/>
  <c r="F47" i="14"/>
  <c r="E39" i="14"/>
  <c r="C30" i="14"/>
  <c r="F29" i="14"/>
  <c r="F28" i="14"/>
  <c r="D20" i="14"/>
  <c r="F19" i="14"/>
  <c r="F18" i="14"/>
  <c r="C16" i="14"/>
  <c r="E8" i="14"/>
  <c r="D8" i="14"/>
  <c r="C8" i="14"/>
  <c r="C17" i="14" s="1"/>
  <c r="F17" i="14" s="1"/>
  <c r="C83" i="13"/>
  <c r="E81" i="13"/>
  <c r="E82" i="13"/>
  <c r="D83" i="13"/>
  <c r="E62" i="13"/>
  <c r="C73" i="13"/>
  <c r="D62" i="13"/>
  <c r="C62" i="13"/>
  <c r="C50" i="13"/>
  <c r="F50" i="14" l="1"/>
  <c r="C96" i="13"/>
  <c r="E83" i="13"/>
  <c r="F20" i="14"/>
  <c r="C101" i="14" s="1"/>
  <c r="E98" i="14"/>
  <c r="F30" i="14"/>
  <c r="C20" i="14"/>
  <c r="C39" i="13"/>
  <c r="E39" i="13"/>
  <c r="F28" i="13"/>
  <c r="F29" i="13"/>
  <c r="F19" i="13"/>
  <c r="D20" i="13"/>
  <c r="E8" i="13"/>
  <c r="D8" i="13"/>
  <c r="C8" i="13"/>
  <c r="C17" i="13" s="1"/>
  <c r="F17" i="13" s="1"/>
  <c r="F20" i="13" l="1"/>
  <c r="C30" i="13"/>
  <c r="C20" i="13"/>
  <c r="F30" i="13" s="1"/>
  <c r="D48" i="12"/>
  <c r="D51" i="12"/>
  <c r="D65" i="12"/>
  <c r="D9" i="4" l="1"/>
  <c r="E9" i="4"/>
  <c r="F9" i="4"/>
  <c r="G9" i="4"/>
  <c r="H9" i="4"/>
  <c r="I9" i="4"/>
  <c r="J9" i="4"/>
  <c r="K9" i="4"/>
  <c r="C9" i="4"/>
  <c r="D64" i="12" l="1"/>
  <c r="C63" i="12"/>
  <c r="D63" i="12" s="1"/>
  <c r="D62" i="12"/>
  <c r="D61" i="12"/>
  <c r="C60" i="12"/>
  <c r="D60" i="12" s="1"/>
  <c r="D59" i="12"/>
  <c r="C55" i="12"/>
  <c r="D55" i="12" s="1"/>
  <c r="D54" i="12"/>
  <c r="D52" i="12"/>
  <c r="D50" i="12"/>
  <c r="C49" i="12"/>
  <c r="D49" i="12" s="1"/>
  <c r="D47" i="12"/>
  <c r="C46" i="12"/>
  <c r="D46" i="12" s="1"/>
  <c r="D45" i="12"/>
  <c r="D43" i="12"/>
  <c r="C42" i="12"/>
  <c r="D42" i="12" s="1"/>
  <c r="D41" i="12"/>
  <c r="D40" i="12"/>
  <c r="C39" i="12"/>
  <c r="D39" i="12" s="1"/>
  <c r="D38" i="12"/>
  <c r="D37" i="12"/>
  <c r="C36" i="12"/>
  <c r="D36" i="12" s="1"/>
  <c r="D33" i="12"/>
  <c r="D32" i="12"/>
  <c r="C31" i="12"/>
  <c r="D31" i="12" s="1"/>
  <c r="D30" i="12"/>
  <c r="D29" i="12"/>
  <c r="D28" i="12"/>
  <c r="C27" i="12"/>
  <c r="D27" i="12" s="1"/>
  <c r="D26" i="12"/>
  <c r="D24" i="12"/>
  <c r="C23" i="12"/>
  <c r="D23" i="12" s="1"/>
  <c r="C22" i="12"/>
  <c r="D22" i="12" s="1"/>
  <c r="D20" i="12"/>
  <c r="D19" i="12"/>
  <c r="D18" i="12"/>
  <c r="D17" i="12"/>
  <c r="D16" i="12"/>
  <c r="D15" i="12"/>
  <c r="D14" i="12"/>
  <c r="D13" i="12"/>
  <c r="D12" i="12"/>
  <c r="C10" i="12"/>
  <c r="D10" i="12" l="1"/>
  <c r="C21" i="12"/>
  <c r="D21" i="12" s="1"/>
  <c r="C25" i="12"/>
  <c r="D25" i="12" s="1"/>
  <c r="C34" i="12"/>
  <c r="D34" i="12" s="1"/>
  <c r="C58" i="12"/>
  <c r="D58" i="12" s="1"/>
</calcChain>
</file>

<file path=xl/sharedStrings.xml><?xml version="1.0" encoding="utf-8"?>
<sst xmlns="http://schemas.openxmlformats.org/spreadsheetml/2006/main" count="1762" uniqueCount="342">
  <si>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</si>
  <si>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</si>
  <si>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</si>
  <si>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</si>
  <si>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</si>
  <si>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</si>
  <si>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(подразделения)</t>
  </si>
  <si>
    <t>ИНН/КПП</t>
  </si>
  <si>
    <t>7207010985/720701001</t>
  </si>
  <si>
    <t>Наименование органа, осуществляющего</t>
  </si>
  <si>
    <t>функции и полномочия учредителя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</si>
  <si>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</si>
  <si>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</si>
  <si>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</si>
  <si>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</si>
  <si>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Администрация Ялуторовского района</t>
  </si>
  <si>
    <t>II. 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</si>
  <si>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</si>
  <si>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</si>
  <si>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</si>
  <si>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</si>
  <si>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в том числе: остаточная стоимость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</si>
  <si>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</si>
  <si>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</si>
  <si>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</si>
  <si>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</si>
  <si>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</si>
  <si>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</si>
  <si>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</si>
  <si>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</si>
  <si>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</si>
  <si>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</si>
  <si>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</si>
  <si>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</si>
  <si>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Код субсидии</t>
  </si>
  <si>
    <t>КВФО</t>
  </si>
  <si>
    <t>Отраслевой код</t>
  </si>
  <si>
    <t>всего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</si>
  <si>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</si>
  <si>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</si>
  <si>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</si>
  <si>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</si>
  <si>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</si>
  <si>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</si>
  <si>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Поступления, всего</t>
  </si>
  <si>
    <t>000</t>
  </si>
  <si>
    <t>00000</t>
  </si>
  <si>
    <t>0</t>
  </si>
  <si>
    <t>00000000000000000</t>
  </si>
  <si>
    <t xml:space="preserve">    Бюджетные инвестиции</t>
  </si>
  <si>
    <t>180</t>
  </si>
  <si>
    <t>50600</t>
  </si>
  <si>
    <t>9</t>
  </si>
  <si>
    <t>09050600000000000</t>
  </si>
  <si>
    <t xml:space="preserve">    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</si>
  <si>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</si>
  <si>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50300</t>
  </si>
  <si>
    <t>8</t>
  </si>
  <si>
    <t>09050300000000000</t>
  </si>
  <si>
    <t xml:space="preserve">    Субсидии на выполнение государственного (муниципального) задания</t>
  </si>
  <si>
    <t>50400</t>
  </si>
  <si>
    <t>09050400000000000</t>
  </si>
  <si>
    <t xml:space="preserve">    Целевые субсидии</t>
  </si>
  <si>
    <t>50500</t>
  </si>
  <si>
    <t>09050500000000000</t>
  </si>
  <si>
    <t>Выплаты, всего</t>
  </si>
  <si>
    <t xml:space="preserve">    Арендная плата за пользование имуществом</t>
  </si>
  <si>
    <t>244</t>
  </si>
  <si>
    <t xml:space="preserve">    Заработная плата</t>
  </si>
  <si>
    <t>111</t>
  </si>
  <si>
    <t xml:space="preserve">    Коммунальные услуги</t>
  </si>
  <si>
    <t xml:space="preserve">    Начисления на выплаты по оплате труда</t>
  </si>
  <si>
    <t>119</t>
  </si>
  <si>
    <t xml:space="preserve">    Пособия по социальной помощи населению</t>
  </si>
  <si>
    <t>112</t>
  </si>
  <si>
    <t xml:space="preserve">    Прочие работы, услуги</t>
  </si>
  <si>
    <t xml:space="preserve">    Прочие расходы</t>
  </si>
  <si>
    <t>852</t>
  </si>
  <si>
    <t xml:space="preserve">    Работы, услуги по содержанию имущества</t>
  </si>
  <si>
    <t xml:space="preserve">    Транспортные услуги</t>
  </si>
  <si>
    <t xml:space="preserve">    Увеличение стоимости материальных запасов</t>
  </si>
  <si>
    <t xml:space="preserve">    Увеличение стоимости основных средств</t>
  </si>
  <si>
    <t xml:space="preserve">    Услуги связи</t>
  </si>
  <si>
    <t>Остаток средств на начало года</t>
  </si>
  <si>
    <t>09050410000000000</t>
  </si>
  <si>
    <t>IV. 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</si>
  <si>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</si>
  <si>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</si>
  <si>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</si>
  <si>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</si>
  <si>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</si>
  <si>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</si>
  <si>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</si>
  <si>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</si>
  <si>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</si>
  <si>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</si>
  <si>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</si>
  <si>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</si>
  <si>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</si>
  <si>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</si>
  <si>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</si>
  <si>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</si>
  <si>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Формирование общей культуры личности, выявление одаренных детей, подготовка творческих кадров к профессиональной деятельности,педагогических кадров для системы образования.</t>
  </si>
  <si>
    <t>Подготовительные курсы, ускоренный курс обучения, углубленный курс, репетиторство с обучающимися, курсы  по подготовке к поступлению в учебные заведения.</t>
  </si>
  <si>
    <t>УТВЕРЖДАЮ:</t>
  </si>
  <si>
    <t>Н.Ф.Чищенко</t>
  </si>
  <si>
    <t>Директор МАУК ДО "Киёвская ДШИ"</t>
  </si>
  <si>
    <t>СОГЛАСОВАНО</t>
  </si>
  <si>
    <t>Председатель наблюдательного совета</t>
  </si>
  <si>
    <t>Приймак В.С</t>
  </si>
  <si>
    <t xml:space="preserve">Руководитель </t>
  </si>
  <si>
    <t>автономного учреждения</t>
  </si>
  <si>
    <t>(уполномоченное лицо)</t>
  </si>
  <si>
    <t xml:space="preserve">Главный бухгалтер </t>
  </si>
  <si>
    <t>(подпись)                                        (расшифровка подписи)</t>
  </si>
  <si>
    <t>Чищенко Наталья Федоровна</t>
  </si>
  <si>
    <t>Татурина Ирина Николаевна</t>
  </si>
  <si>
    <t>III. Показатели по поступлениям и выплатам  автономного учреждения</t>
  </si>
  <si>
    <t xml:space="preserve">Код
по бюджетной классифика-ции 
</t>
  </si>
  <si>
    <t>Всего</t>
  </si>
  <si>
    <t>В том числе</t>
  </si>
  <si>
    <t>операции
по лицевым счетам, открытым
в органах казначейства</t>
  </si>
  <si>
    <t>операции
по счетам, открытым
в кредитных организациях</t>
  </si>
  <si>
    <t>Планируемый остаток средств на начало планируемого года</t>
  </si>
  <si>
    <t>Х</t>
  </si>
  <si>
    <t>остаток средств на выполнение государственного задание</t>
  </si>
  <si>
    <t>из них:</t>
  </si>
  <si>
    <t>согласованный остаток средств на выполнение государственного задания</t>
  </si>
  <si>
    <t>Поступления, всего:</t>
  </si>
  <si>
    <t>Субсидии на выполнение  муниципального задания</t>
  </si>
  <si>
    <t>Поступления от оказания автономными  образовательными учреждениями услуг (выполнения работ), предоставление которых для физических
и юридических лиц осуществляется на платной основе</t>
  </si>
  <si>
    <t>Субсидии на иные цели, не связанные с оказанием ими в соответствии с  муниципальным заданием  услуг (выполнением работ)</t>
  </si>
  <si>
    <t>Прочие поступления</t>
  </si>
  <si>
    <t>Планируемый остаток средств на конец планируемого года</t>
  </si>
  <si>
    <t>согласованный остаток средств на выполнение муниципального задания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</si>
  <si>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</si>
  <si>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</si>
  <si>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</si>
  <si>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</si>
  <si>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</si>
  <si>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</si>
  <si>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</si>
  <si>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</si>
  <si>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</si>
  <si>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</si>
  <si>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</si>
  <si>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</si>
  <si>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</si>
  <si>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</si>
  <si>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</si>
  <si>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</si>
  <si>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</si>
  <si>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</si>
  <si>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из них:
особо ценное имущество, всего:</t>
  </si>
  <si>
    <t>211</t>
  </si>
  <si>
    <t>Общая балансовая стоимость особо ценного государственного (муниципального) имущества:</t>
  </si>
  <si>
    <t>Общая балансовая стоимость иного движимого государственного (муниципального) имущества:</t>
  </si>
  <si>
    <t>1.5. Иная информация по решению органа, осуществляющего функции и полномочия учредителя:</t>
  </si>
  <si>
    <t>Музыкальное отделение,хореографическое отделение,художественное оделение,отделение раннего эстетического развития,дизайнерское отделение. платные услуги дополнительного образования,оказываемые сверх утвержденных учебных планов и программ</t>
  </si>
  <si>
    <t>иное движимое имущество, всего:</t>
  </si>
  <si>
    <t>226</t>
  </si>
  <si>
    <t>290</t>
  </si>
  <si>
    <t>225</t>
  </si>
  <si>
    <t>340</t>
  </si>
  <si>
    <t>310</t>
  </si>
  <si>
    <t>223</t>
  </si>
  <si>
    <t>213</t>
  </si>
  <si>
    <t>222</t>
  </si>
  <si>
    <t>221</t>
  </si>
  <si>
    <t>на 2018 год и плановый период 2019 и 2020 годов</t>
  </si>
  <si>
    <t>29</t>
  </si>
  <si>
    <t xml:space="preserve">Юридический адрес </t>
  </si>
  <si>
    <t>Полное наименование</t>
  </si>
  <si>
    <t xml:space="preserve"> учреждения</t>
  </si>
  <si>
    <t>Краткое наименование</t>
  </si>
  <si>
    <t>МАУК ДО "Киевская детская школа искусств"</t>
  </si>
  <si>
    <t xml:space="preserve">учреждения </t>
  </si>
  <si>
    <t>Фактическ адрес</t>
  </si>
  <si>
    <t>Муниципальное автономное учреждение культуры и дополнительного образования "Киевская детская школа искусств"</t>
  </si>
  <si>
    <t>Свидетельство о внесении записи</t>
  </si>
  <si>
    <t>в Единый государственный реестр</t>
  </si>
  <si>
    <t>юридических лиц</t>
  </si>
  <si>
    <t>627033, Тюменская область, Ялуторовский район, с.Киёво, ул. Школьная, 5</t>
  </si>
  <si>
    <t>Адрес электронной почты</t>
  </si>
  <si>
    <t>Телефон учреждения</t>
  </si>
  <si>
    <t>ОГРН 1087207000638</t>
  </si>
  <si>
    <t>kievskaya-dshi@mail.ru</t>
  </si>
  <si>
    <t>Ф.И.О. руководителя</t>
  </si>
  <si>
    <t>Ф.И.О.главного бухгалтера</t>
  </si>
  <si>
    <t>Код ОКПО</t>
  </si>
  <si>
    <t>Код ОКФС</t>
  </si>
  <si>
    <t>Код ОКОПФ</t>
  </si>
  <si>
    <t>Код ОКВЭД</t>
  </si>
  <si>
    <t>Код ОКАТО</t>
  </si>
  <si>
    <t>Код ОКГУ</t>
  </si>
  <si>
    <t>Единица измерения:</t>
  </si>
  <si>
    <t xml:space="preserve"> руб.</t>
  </si>
  <si>
    <t>Код ОКТМО</t>
  </si>
  <si>
    <t>Код подчиненности</t>
  </si>
  <si>
    <t>остаточная стоимость</t>
  </si>
  <si>
    <t>Непроизводственные активы</t>
  </si>
  <si>
    <t xml:space="preserve">Выплаты по расходам на </t>
  </si>
  <si>
    <t xml:space="preserve">закупку товаров, работ, </t>
  </si>
  <si>
    <t xml:space="preserve">услуг всего: </t>
  </si>
  <si>
    <t xml:space="preserve">на закупку товаров работ, </t>
  </si>
  <si>
    <t xml:space="preserve">закупки: </t>
  </si>
  <si>
    <t xml:space="preserve">услуг по году начала </t>
  </si>
  <si>
    <t>Примечание!!!</t>
  </si>
  <si>
    <t>мероприятия</t>
  </si>
  <si>
    <t>Код вида расходов</t>
  </si>
  <si>
    <t>№</t>
  </si>
  <si>
    <t>руб</t>
  </si>
  <si>
    <t>Количество</t>
  </si>
  <si>
    <t>выплат в год</t>
  </si>
  <si>
    <t>Общая сумма</t>
  </si>
  <si>
    <t>выплат.руб</t>
  </si>
  <si>
    <r>
      <t xml:space="preserve">Источник финансового обеспечения            </t>
    </r>
    <r>
      <rPr>
        <u/>
        <sz val="10"/>
        <rFont val="Arial"/>
        <family val="2"/>
        <charset val="204"/>
      </rPr>
      <t xml:space="preserve">        50400</t>
    </r>
  </si>
  <si>
    <t>Размер одной выплаты,</t>
  </si>
  <si>
    <t>выплата заработной платы</t>
  </si>
  <si>
    <t>итого</t>
  </si>
  <si>
    <t>Страховая часть</t>
  </si>
  <si>
    <t>ФФОМС</t>
  </si>
  <si>
    <t>Ставка налога</t>
  </si>
  <si>
    <t>%</t>
  </si>
  <si>
    <t>ФСС от несчаст.случаев</t>
  </si>
  <si>
    <t>ФСС с материнст</t>
  </si>
  <si>
    <t>связь</t>
  </si>
  <si>
    <t>интернет</t>
  </si>
  <si>
    <t>Количество номеров</t>
  </si>
  <si>
    <t>точка</t>
  </si>
  <si>
    <t>платежей в год</t>
  </si>
  <si>
    <t>Стоимость за</t>
  </si>
  <si>
    <t>единицу.руб</t>
  </si>
  <si>
    <t>5.1.Расчет (обоснование) расходов КОСГУ 211 - на выплату заработной платы, в том числе подоходний налог</t>
  </si>
  <si>
    <t xml:space="preserve">5.3.Расчет (обоснование) расходов КОСГУ 221 -  на оплату услуг связи </t>
  </si>
  <si>
    <t>5.4.Расчет (обоснование) расходов КОСГУ 222 -  на оплату транспортных услуг</t>
  </si>
  <si>
    <t>5.5.Расчет (обоснование) расходов КОСГУ 223 -  на оплату коммунальных услуг</t>
  </si>
  <si>
    <t>теплоснабжение</t>
  </si>
  <si>
    <t>электроэнергия</t>
  </si>
  <si>
    <t>водоснабжение</t>
  </si>
  <si>
    <t xml:space="preserve">Размер потребления </t>
  </si>
  <si>
    <t>ресурсов</t>
  </si>
  <si>
    <t>Объект</t>
  </si>
  <si>
    <t>работ в год</t>
  </si>
  <si>
    <t>5.7.Расчет (обоснование) расходов КОСГУ 226 - на оплату прочих работ,услуг.</t>
  </si>
  <si>
    <t>5.6.Расчет (обоснование) расходов КОСГУ 225 - на оплату работ,услуг по содержанию имущества</t>
  </si>
  <si>
    <t>АПС</t>
  </si>
  <si>
    <t>Здание</t>
  </si>
  <si>
    <t>Дератизация.дезинфекция</t>
  </si>
  <si>
    <t>договор</t>
  </si>
  <si>
    <t xml:space="preserve">Количество услуг </t>
  </si>
  <si>
    <t>по перевозке</t>
  </si>
  <si>
    <t>Юридические услуги</t>
  </si>
  <si>
    <t>Количество договоров</t>
  </si>
  <si>
    <t>Абоненская плата</t>
  </si>
  <si>
    <t>5.8.Расчет (обоснование) расходов КОСГУ 340 - на приобретение материальных запасов</t>
  </si>
  <si>
    <t>Канцелярские товары</t>
  </si>
  <si>
    <t>Стоимость</t>
  </si>
  <si>
    <t>Хозяйственые товары</t>
  </si>
  <si>
    <t>5.2.Расчет (обоснование) расходов КОСГУ 213 - на уплату налогов, сборов и иных платежей</t>
  </si>
  <si>
    <r>
      <t xml:space="preserve">Источник финансового обеспечения            </t>
    </r>
    <r>
      <rPr>
        <u/>
        <sz val="10"/>
        <rFont val="Arial"/>
        <family val="2"/>
        <charset val="204"/>
      </rPr>
      <t xml:space="preserve">        50300</t>
    </r>
  </si>
  <si>
    <t>прочий текущий ремонт</t>
  </si>
  <si>
    <t>Прочие услуги</t>
  </si>
  <si>
    <t>5.9.Расчет (обоснование) расходов КОСГУ 340 - на приобретение материальных запасов</t>
  </si>
  <si>
    <t>За ТБО.захоронение</t>
  </si>
  <si>
    <t>85.41.2</t>
  </si>
  <si>
    <t>Таблица 2</t>
  </si>
  <si>
    <t xml:space="preserve">Показатели по поступлениям и выплатам учреждения (подразделения) на </t>
  </si>
  <si>
    <t>Код строки</t>
  </si>
  <si>
    <t>КОСГУ</t>
  </si>
  <si>
    <t>КВР</t>
  </si>
  <si>
    <t>КФСР</t>
  </si>
  <si>
    <t>Ан. Группа</t>
  </si>
  <si>
    <t>Объем финансового обеспечения, руб (с точностью до двух знаков после запятой - 0,00)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</si>
  <si>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</si>
  <si>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</si>
  <si>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0000</t>
  </si>
  <si>
    <t>0703</t>
  </si>
  <si>
    <t xml:space="preserve">    Прочие выплаты</t>
  </si>
  <si>
    <t>212</t>
  </si>
  <si>
    <t>224</t>
  </si>
  <si>
    <t>321</t>
  </si>
  <si>
    <t>262</t>
  </si>
  <si>
    <t>853</t>
  </si>
  <si>
    <t>0401</t>
  </si>
  <si>
    <t>243</t>
  </si>
  <si>
    <t>350</t>
  </si>
  <si>
    <t>0707</t>
  </si>
  <si>
    <t>0804</t>
  </si>
  <si>
    <t>414</t>
  </si>
  <si>
    <t>500</t>
  </si>
  <si>
    <t>50410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</si>
  <si>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</si>
  <si>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О703</t>
  </si>
  <si>
    <t>О804</t>
  </si>
  <si>
    <t xml:space="preserve"> </t>
  </si>
  <si>
    <t>Итого по смете</t>
  </si>
  <si>
    <t>5.8.Расчет (обоснование) расходов КОСГУ 290 - на оплату прочих работ,услуг.</t>
  </si>
  <si>
    <t>5.9.Расчет (обоснование) расходов КОСГУ 310 - на приобретение основных средств</t>
  </si>
  <si>
    <t>5.10.Расчет (обоснование) расходов КОСГУ 340 - на приобретение материальных запасов</t>
  </si>
  <si>
    <t>на 01 Января 2019 г.</t>
  </si>
  <si>
    <t>на 2019г.
очередной 
финансовый 
год</t>
  </si>
  <si>
    <t>на 2020 г.
 1-й год 
планового 
периода</t>
  </si>
  <si>
    <t>на 2021г.
 2-й год 
планового 
периода</t>
  </si>
  <si>
    <t>19</t>
  </si>
  <si>
    <t>1.4.Основные средства (балансовая стоимость) всего: 3316345 руб коп 97</t>
  </si>
  <si>
    <t>3316345 руб коп 97</t>
  </si>
  <si>
    <t>3290000 руб 00 коп.</t>
  </si>
  <si>
    <t>компьютер</t>
  </si>
  <si>
    <t>Объем финансового обеспечения, очередной финансовый год, руб.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</si>
  <si>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</si>
  <si>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</si>
  <si>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 xml:space="preserve">    Фонд оплаты труда учреждений</t>
  </si>
  <si>
    <t xml:space="preserve">    Иные выплаты персоналу учреждений, за исключением фонда оплаты труда</t>
  </si>
  <si>
    <t xml:space="preserve">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</si>
  <si>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Прочая закупка товаров, работ и услуг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</si>
  <si>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</si>
  <si>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Уплата прочих налогов, сборов</t>
  </si>
  <si>
    <t xml:space="preserve">    Уплата иных платежей</t>
  </si>
  <si>
    <t>09050310000000000</t>
  </si>
  <si>
    <t>50310</t>
  </si>
  <si>
    <t xml:space="preserve">    Премии и гранты</t>
  </si>
  <si>
    <t xml:space="preserve">    Уплата налога на имущество организаций и земельного налога</t>
  </si>
  <si>
    <t>851</t>
  </si>
  <si>
    <t>510</t>
  </si>
  <si>
    <t>ТБО</t>
  </si>
  <si>
    <t xml:space="preserve">ГПД </t>
  </si>
  <si>
    <t>прочие расходы</t>
  </si>
  <si>
    <t>ГПД</t>
  </si>
  <si>
    <t>жалюзи</t>
  </si>
  <si>
    <t>Тревожная кнопка</t>
  </si>
  <si>
    <t>чиска канализации</t>
  </si>
  <si>
    <t>Прочие услуги(ГПД.услуги)</t>
  </si>
  <si>
    <t>27</t>
  </si>
  <si>
    <t>марта</t>
  </si>
  <si>
    <t>"29" марта 2019г</t>
  </si>
  <si>
    <t>8(34535)3-70-55</t>
  </si>
  <si>
    <t>на 27 марта 2019г.</t>
  </si>
  <si>
    <t>на организация временного трудостройства несовершеннолетних граждан в период летних каникул согласно распоряжения Администрации Ялуторовского района "О выделении средств" от 28.02.2019г №26-р</t>
  </si>
  <si>
    <t>27 марта 2019 г.</t>
  </si>
  <si>
    <t>27 марта  2019 г.</t>
  </si>
  <si>
    <t xml:space="preserve">    Субсидии на выполнение государственного (муниципального) задания иные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</si>
</sst>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top"/>
    </xf>
    <xf numFmtId="49" fontId="1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 wrapText="1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justify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vertical="center" wrapText="1"/>
    </xf>
    <xf numFmtId="2" fontId="6" fillId="0" borderId="5" xfId="0" applyNumberFormat="1" applyFont="1" applyBorder="1" applyAlignment="1" applyProtection="1">
      <alignment horizontal="justify" vertical="center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center" vertical="top" wrapText="1"/>
    </xf>
    <xf numFmtId="2" fontId="6" fillId="0" borderId="5" xfId="0" applyNumberFormat="1" applyFont="1" applyBorder="1" applyAlignment="1" applyProtection="1">
      <alignment horizontal="right" vertical="top" wrapText="1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horizontal="justify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2" fontId="6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7" fillId="0" borderId="5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vertical="top"/>
    </xf>
    <xf numFmtId="0" fontId="9" fillId="0" borderId="5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right" vertical="top" wrapText="1"/>
    </xf>
    <xf numFmtId="0" fontId="7" fillId="2" borderId="5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right" vertical="top" wrapText="1"/>
    </xf>
    <xf numFmtId="49" fontId="10" fillId="0" borderId="5" xfId="0" applyNumberFormat="1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0" fillId="2" borderId="0" xfId="0" applyFill="1"/>
    <xf numFmtId="0" fontId="7" fillId="0" borderId="5" xfId="0" applyFont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top"/>
    </xf>
    <xf numFmtId="2" fontId="9" fillId="2" borderId="5" xfId="0" applyNumberFormat="1" applyFont="1" applyFill="1" applyBorder="1" applyAlignment="1">
      <alignment horizontal="center" vertical="top"/>
    </xf>
    <xf numFmtId="2" fontId="9" fillId="0" borderId="5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wrapText="1"/>
    </xf>
    <xf numFmtId="0" fontId="12" fillId="0" borderId="7" xfId="0" applyFont="1" applyBorder="1"/>
    <xf numFmtId="0" fontId="12" fillId="0" borderId="8" xfId="0" applyFont="1" applyBorder="1"/>
    <xf numFmtId="0" fontId="0" fillId="0" borderId="5" xfId="0" applyBorder="1" applyAlignment="1">
      <alignment horizontal="center"/>
    </xf>
    <xf numFmtId="0" fontId="12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12" fillId="0" borderId="0" xfId="0" applyFont="1"/>
    <xf numFmtId="0" fontId="12" fillId="0" borderId="6" xfId="0" applyFont="1" applyBorder="1" applyAlignment="1">
      <alignment horizontal="center"/>
    </xf>
    <xf numFmtId="0" fontId="12" fillId="0" borderId="5" xfId="0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1" fontId="0" fillId="0" borderId="5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12" fillId="0" borderId="0" xfId="0" applyFont="1" applyBorder="1"/>
    <xf numFmtId="0" fontId="14" fillId="0" borderId="0" xfId="0" applyFont="1"/>
    <xf numFmtId="0" fontId="6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Border="1" applyAlignment="1" applyProtection="1">
      <alignment horizontal="right"/>
    </xf>
    <xf numFmtId="49" fontId="15" fillId="0" borderId="5" xfId="0" applyNumberFormat="1" applyFont="1" applyBorder="1" applyAlignment="1" applyProtection="1">
      <alignment horizontal="left" vertical="top" wrapText="1"/>
    </xf>
    <xf numFmtId="49" fontId="15" fillId="0" borderId="5" xfId="0" applyNumberFormat="1" applyFont="1" applyBorder="1" applyAlignment="1" applyProtection="1">
      <alignment horizontal="center" vertical="top" wrapText="1"/>
    </xf>
    <xf numFmtId="2" fontId="15" fillId="0" borderId="5" xfId="0" applyNumberFormat="1" applyFont="1" applyBorder="1" applyAlignment="1" applyProtection="1">
      <alignment horizontal="right" vertical="top" wrapText="1"/>
    </xf>
    <xf numFmtId="49" fontId="6" fillId="0" borderId="5" xfId="0" applyNumberFormat="1" applyFont="1" applyBorder="1" applyAlignment="1" applyProtection="1">
      <alignment vertical="top" wrapText="1"/>
    </xf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  <xf numFmtId="0" fontId="6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2" fontId="7" fillId="0" borderId="5" xfId="0" applyNumberFormat="1" applyFont="1" applyBorder="1" applyAlignment="1" applyProtection="1">
      <alignment horizontal="right" vertical="top" wrapText="1"/>
    </xf>
    <xf numFmtId="0" fontId="16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1" fillId="0" borderId="1" xfId="1" applyBorder="1" applyAlignment="1" applyProtection="1">
      <alignment horizontal="left"/>
    </xf>
    <xf numFmtId="0" fontId="6" fillId="0" borderId="6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evskaya-dshi@mail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75"/>
  <sheetViews>
    <sheetView topLeftCell="A67" workbookViewId="0">
      <selection activeCell="AL39" sqref="AL39:DP39"/>
    </sheetView>
  </sheetViews>
  <sheetFormatPr defaultRowHeight="13.15" customHeight="1" x14ac:dyDescent="0.2"/>
  <cols>
    <col min="1" max="156" width="0.85546875" customWidth="1"/>
  </cols>
  <sheetData>
    <row r="1" spans="1:156" ht="13.9" customHeight="1" x14ac:dyDescent="0.25">
      <c r="A1" s="137" t="s">
        <v>104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72"/>
      <c r="AJ1" s="72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41" t="s">
        <v>107</v>
      </c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</row>
    <row r="2" spans="1:156" ht="13.9" customHeight="1" x14ac:dyDescent="0.25">
      <c r="A2" s="137" t="s">
        <v>106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43" t="s">
        <v>108</v>
      </c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</row>
    <row r="3" spans="1:156" ht="13.9" customHeight="1" x14ac:dyDescent="0.25">
      <c r="A3" s="138" t="s">
        <v>105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57" t="s">
        <v>0</v>
      </c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</row>
    <row r="4" spans="1:156" ht="13.9" customHeight="1" x14ac:dyDescent="0.25">
      <c r="A4" s="139" t="s">
        <v>335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3" t="s">
        <v>109</v>
      </c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</row>
    <row r="5" spans="1:156" ht="13.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58" t="s">
        <v>1</v>
      </c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 t="s">
        <v>2</v>
      </c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</row>
    <row r="6" spans="1:156" ht="13.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33"/>
      <c r="DB6" s="33"/>
      <c r="DC6" s="33"/>
      <c r="DD6" s="33"/>
      <c r="DE6" s="33"/>
      <c r="DF6" s="33"/>
      <c r="DG6" s="33"/>
      <c r="DH6" s="33"/>
      <c r="DI6" s="34" t="s">
        <v>3</v>
      </c>
      <c r="DJ6" s="159" t="s">
        <v>170</v>
      </c>
      <c r="DK6" s="159"/>
      <c r="DL6" s="159"/>
      <c r="DM6" s="159"/>
      <c r="DN6" s="35" t="s">
        <v>3</v>
      </c>
      <c r="DO6" s="35"/>
      <c r="DP6" s="35"/>
      <c r="DQ6" s="160" t="s">
        <v>334</v>
      </c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63">
        <v>20</v>
      </c>
      <c r="EJ6" s="163"/>
      <c r="EK6" s="163"/>
      <c r="EL6" s="163"/>
      <c r="EM6" s="164" t="s">
        <v>304</v>
      </c>
      <c r="EN6" s="164"/>
      <c r="EO6" s="164"/>
      <c r="EP6" s="164"/>
      <c r="EQ6" s="35" t="s">
        <v>4</v>
      </c>
      <c r="ER6" s="35"/>
      <c r="ES6" s="35"/>
      <c r="ET6" s="33"/>
      <c r="EU6" s="33"/>
      <c r="EV6" s="33"/>
      <c r="EW6" s="33"/>
      <c r="EX6" s="33"/>
      <c r="EY6" s="33"/>
      <c r="EZ6" s="33"/>
    </row>
    <row r="7" spans="1:156" ht="13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2"/>
      <c r="DJ7" s="152"/>
      <c r="DK7" s="152"/>
      <c r="DL7" s="152"/>
      <c r="DM7" s="152"/>
      <c r="DN7" s="1"/>
      <c r="DO7" s="1"/>
      <c r="DP7" s="1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61"/>
      <c r="EJ7" s="161"/>
      <c r="EK7" s="161"/>
      <c r="EL7" s="161"/>
      <c r="EM7" s="162"/>
      <c r="EN7" s="162"/>
      <c r="EO7" s="162"/>
      <c r="EP7" s="162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ht="16.899999999999999" customHeight="1" x14ac:dyDescent="0.25">
      <c r="A8" s="156" t="s">
        <v>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</row>
    <row r="9" spans="1:156" ht="16.899999999999999" customHeight="1" x14ac:dyDescent="0.25">
      <c r="A9" s="156" t="s">
        <v>169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</row>
    <row r="10" spans="1:156" ht="13.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</row>
    <row r="11" spans="1:156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5"/>
      <c r="AN11" s="6"/>
      <c r="AO11" s="7"/>
      <c r="AP11" s="7"/>
      <c r="AQ11" s="7"/>
      <c r="AR11" s="7"/>
      <c r="AS11" s="5"/>
      <c r="AT11" s="5"/>
      <c r="AU11" s="5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1"/>
      <c r="BJ11" s="6" t="s">
        <v>3</v>
      </c>
      <c r="BK11" s="154" t="s">
        <v>333</v>
      </c>
      <c r="BL11" s="154"/>
      <c r="BM11" s="154"/>
      <c r="BN11" s="154"/>
      <c r="BO11" s="5" t="s">
        <v>3</v>
      </c>
      <c r="BP11" s="5"/>
      <c r="BQ11" s="5"/>
      <c r="BR11" s="154" t="s">
        <v>334</v>
      </c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5"/>
      <c r="CK11" s="155">
        <v>2019</v>
      </c>
      <c r="CL11" s="155"/>
      <c r="CM11" s="155"/>
      <c r="CN11" s="155"/>
      <c r="CO11" s="155"/>
      <c r="CP11" s="155"/>
      <c r="CQ11" s="155"/>
      <c r="CR11" s="5" t="s">
        <v>4</v>
      </c>
      <c r="CS11" s="5"/>
      <c r="CT11" s="5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3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68"/>
      <c r="EJ11" s="1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</row>
    <row r="12" spans="1:156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6"/>
      <c r="BK12" s="7"/>
      <c r="BL12" s="7"/>
      <c r="BM12" s="7"/>
      <c r="BN12" s="7"/>
      <c r="BO12" s="5"/>
      <c r="BP12" s="5"/>
      <c r="BQ12" s="5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5"/>
      <c r="CK12" s="5"/>
      <c r="CL12" s="5"/>
      <c r="CM12" s="5"/>
      <c r="CN12" s="7"/>
      <c r="CO12" s="7"/>
      <c r="CP12" s="7"/>
      <c r="CQ12" s="7"/>
      <c r="CR12" s="5"/>
      <c r="CS12" s="5"/>
      <c r="CT12" s="5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3"/>
      <c r="DV12" s="3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68"/>
      <c r="EJ12" s="1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</row>
    <row r="13" spans="1:156" ht="15" customHeight="1" x14ac:dyDescent="0.25">
      <c r="A13" s="165" t="s">
        <v>172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73"/>
      <c r="AJ13" s="73"/>
      <c r="AK13" s="1"/>
      <c r="AL13" s="145" t="s">
        <v>178</v>
      </c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7"/>
      <c r="DR13" s="1"/>
      <c r="DS13" s="1"/>
      <c r="DT13" s="1"/>
      <c r="DU13" s="3"/>
      <c r="DV13" s="3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68"/>
      <c r="EJ13" s="1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</row>
    <row r="14" spans="1:156" ht="15" customHeight="1" x14ac:dyDescent="0.25">
      <c r="A14" s="73" t="s">
        <v>173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/>
      <c r="V14" s="10"/>
      <c r="W14" s="10"/>
      <c r="X14" s="10"/>
      <c r="Y14" s="10"/>
      <c r="Z14" s="5"/>
      <c r="AA14" s="5"/>
      <c r="AB14" s="5"/>
      <c r="AC14" s="1"/>
      <c r="AD14" s="1"/>
      <c r="AE14" s="1"/>
      <c r="AF14" s="1"/>
      <c r="AG14" s="1"/>
      <c r="AH14" s="1"/>
      <c r="AI14" s="1"/>
      <c r="AJ14" s="1"/>
      <c r="AK14" s="1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7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</row>
    <row r="15" spans="1:156" ht="15" customHeight="1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17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</row>
    <row r="16" spans="1:156" ht="15" customHeight="1" x14ac:dyDescent="0.25">
      <c r="A16" s="165" t="s">
        <v>174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73"/>
      <c r="AJ16" s="73"/>
      <c r="AK16" s="1"/>
      <c r="AL16" s="166" t="s">
        <v>175</v>
      </c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</row>
    <row r="17" spans="1:156" ht="15" customHeight="1" x14ac:dyDescent="0.25">
      <c r="A17" s="73" t="s">
        <v>173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/>
      <c r="V17" s="10"/>
      <c r="W17" s="10"/>
      <c r="X17" s="10"/>
      <c r="Y17" s="10"/>
      <c r="Z17" s="5"/>
      <c r="AA17" s="5"/>
      <c r="AB17" s="5"/>
      <c r="AC17" s="1"/>
      <c r="AD17" s="1"/>
      <c r="AE17" s="1"/>
      <c r="AF17" s="1"/>
      <c r="AG17" s="1"/>
      <c r="AH17" s="1"/>
      <c r="AI17" s="1"/>
      <c r="AJ17" s="1"/>
      <c r="AK17" s="1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</row>
    <row r="18" spans="1:156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</row>
    <row r="19" spans="1:156" ht="15" customHeight="1" x14ac:dyDescent="0.25">
      <c r="A19" s="8" t="s">
        <v>171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45" t="s">
        <v>182</v>
      </c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</row>
    <row r="20" spans="1:156" ht="15" customHeight="1" x14ac:dyDescent="0.25">
      <c r="A20" s="8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</row>
    <row r="21" spans="1:156" ht="15" customHeight="1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</row>
    <row r="22" spans="1:156" ht="15" customHeight="1" x14ac:dyDescent="0.25">
      <c r="A22" s="8" t="s">
        <v>177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45" t="s">
        <v>182</v>
      </c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</row>
    <row r="23" spans="1:156" ht="15" customHeight="1" x14ac:dyDescent="0.25">
      <c r="A23" s="8" t="s">
        <v>176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</row>
    <row r="24" spans="1:156" ht="15" customHeight="1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</row>
    <row r="25" spans="1:156" ht="15" customHeight="1" x14ac:dyDescent="0.25">
      <c r="A25" s="1" t="s">
        <v>184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71" t="s">
        <v>336</v>
      </c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</row>
    <row r="26" spans="1:156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</row>
    <row r="27" spans="1:156" ht="15" customHeight="1" x14ac:dyDescent="0.25">
      <c r="A27" s="1" t="s">
        <v>183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72" t="s">
        <v>186</v>
      </c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</row>
    <row r="28" spans="1:156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</row>
    <row r="29" spans="1:156" ht="15" customHeight="1" x14ac:dyDescent="0.25">
      <c r="A29" s="1" t="s">
        <v>187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71" t="s">
        <v>115</v>
      </c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</row>
    <row r="30" spans="1:156" ht="14.65" customHeight="1" x14ac:dyDescent="0.25">
      <c r="DR30" s="17"/>
      <c r="DS30" s="17"/>
      <c r="DT30" s="1"/>
      <c r="DU30" s="3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68"/>
      <c r="EJ30" s="1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</row>
    <row r="31" spans="1:156" ht="14.65" customHeight="1" x14ac:dyDescent="0.25">
      <c r="A31" t="s">
        <v>188</v>
      </c>
      <c r="AL31" s="168" t="s">
        <v>116</v>
      </c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R31" s="17"/>
      <c r="DS31" s="17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</row>
    <row r="32" spans="1:156" ht="14.65" customHeight="1" x14ac:dyDescent="0.25"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R32" s="17"/>
      <c r="DS32" s="17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</row>
    <row r="33" spans="1:156" ht="14.65" customHeight="1" x14ac:dyDescent="0.25">
      <c r="A33" s="1" t="s">
        <v>179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70" t="s">
        <v>185</v>
      </c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R33" s="17"/>
      <c r="DS33" s="17"/>
      <c r="DT33" s="1"/>
      <c r="DU33" s="3"/>
      <c r="DV33" s="3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1"/>
      <c r="EJ33" s="1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</row>
    <row r="34" spans="1:156" ht="15" x14ac:dyDescent="0.25">
      <c r="A34" s="1" t="s">
        <v>180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R34" s="1"/>
      <c r="DS34" s="1"/>
      <c r="DT34" s="1"/>
      <c r="DU34" s="3"/>
      <c r="DV34" s="3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68"/>
      <c r="EJ34" s="1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</row>
    <row r="35" spans="1:156" ht="15" x14ac:dyDescent="0.25">
      <c r="A35" s="1" t="s">
        <v>181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R35" s="1"/>
      <c r="DS35" s="1"/>
      <c r="DT35" s="1"/>
      <c r="DU35" s="3"/>
      <c r="DV35" s="3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68"/>
      <c r="EJ35" s="1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</row>
    <row r="36" spans="1:156" ht="11.25" customHeight="1" x14ac:dyDescent="0.25">
      <c r="A36" s="7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/>
      <c r="V36" s="10"/>
      <c r="W36" s="10"/>
      <c r="X36" s="10"/>
      <c r="Y36" s="10"/>
      <c r="Z36" s="5"/>
      <c r="AA36" s="5"/>
      <c r="AB36" s="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1"/>
      <c r="DS36" s="1"/>
      <c r="DT36" s="1"/>
      <c r="DU36" s="3"/>
      <c r="DV36" s="3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68"/>
      <c r="EJ36" s="1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</row>
    <row r="37" spans="1:156" ht="15" x14ac:dyDescent="0.2">
      <c r="A37" s="13" t="s">
        <v>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69" t="s">
        <v>8</v>
      </c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4"/>
      <c r="EJ37" s="13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</row>
    <row r="38" spans="1:156" ht="12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4"/>
      <c r="EJ38" s="13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</row>
    <row r="39" spans="1:156" ht="15" x14ac:dyDescent="0.2">
      <c r="A39" s="15" t="s">
        <v>195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51" t="s">
        <v>196</v>
      </c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4"/>
      <c r="EJ39" s="13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</row>
    <row r="40" spans="1:156" ht="11.25" customHeight="1" x14ac:dyDescent="0.2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4"/>
      <c r="CQ40" s="13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4"/>
      <c r="EJ40" s="13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</row>
    <row r="41" spans="1:156" ht="15" x14ac:dyDescent="0.2">
      <c r="A41" s="150" t="s">
        <v>189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3"/>
      <c r="AL41" s="151">
        <v>53483547</v>
      </c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4"/>
      <c r="EJ41" s="13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</row>
    <row r="42" spans="1:156" ht="11.2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4"/>
      <c r="CQ42" s="13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4"/>
      <c r="EJ42" s="13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</row>
    <row r="43" spans="1:156" ht="15" x14ac:dyDescent="0.2">
      <c r="A43" s="150" t="s">
        <v>190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3"/>
      <c r="AL43" s="151">
        <v>14</v>
      </c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4"/>
      <c r="EJ43" s="13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</row>
    <row r="44" spans="1:156" ht="11.2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4"/>
      <c r="CQ44" s="13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4"/>
      <c r="EJ44" s="13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</row>
    <row r="45" spans="1:156" ht="15" x14ac:dyDescent="0.2">
      <c r="A45" s="150" t="s">
        <v>191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3"/>
      <c r="AL45" s="151">
        <v>97</v>
      </c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4"/>
      <c r="EJ45" s="13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</row>
    <row r="46" spans="1:156" ht="12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4"/>
      <c r="CQ46" s="13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4"/>
      <c r="EJ46" s="13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</row>
    <row r="47" spans="1:156" ht="15" x14ac:dyDescent="0.2">
      <c r="A47" s="150" t="s">
        <v>192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3"/>
      <c r="AL47" s="151" t="s">
        <v>265</v>
      </c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4"/>
      <c r="EJ47" s="13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</row>
    <row r="48" spans="1:156" ht="10.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5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</row>
    <row r="49" spans="1:156" ht="15" x14ac:dyDescent="0.2">
      <c r="A49" s="150" t="s">
        <v>193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3"/>
      <c r="AL49" s="150">
        <v>71256823001</v>
      </c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</row>
    <row r="50" spans="1:156" ht="10.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5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</row>
    <row r="51" spans="1:156" ht="15" x14ac:dyDescent="0.2">
      <c r="A51" s="150" t="s">
        <v>197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3"/>
      <c r="AL51" s="151">
        <v>71656423</v>
      </c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</row>
    <row r="52" spans="1:156" ht="11.2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5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</row>
    <row r="53" spans="1:156" ht="15" x14ac:dyDescent="0.2">
      <c r="A53" s="150" t="s">
        <v>194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3"/>
      <c r="AL53" s="151">
        <v>49007</v>
      </c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</row>
    <row r="54" spans="1:156" ht="11.2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3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</row>
    <row r="55" spans="1:156" ht="15" x14ac:dyDescent="0.2">
      <c r="A55" s="150" t="s">
        <v>198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3"/>
      <c r="AL55" s="151">
        <v>7204</v>
      </c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</row>
    <row r="56" spans="1:156" ht="11.2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3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</row>
    <row r="57" spans="1:156" ht="14.65" customHeight="1" x14ac:dyDescent="0.25">
      <c r="A57" s="8" t="s">
        <v>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45" t="s">
        <v>15</v>
      </c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</row>
    <row r="58" spans="1:156" ht="14.65" customHeight="1" x14ac:dyDescent="0.25">
      <c r="A58" s="8" t="s">
        <v>10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</row>
    <row r="59" spans="1:156" ht="9" customHeight="1" x14ac:dyDescent="0.25">
      <c r="A59" s="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</row>
    <row r="60" spans="1:156" ht="14.25" x14ac:dyDescent="0.2">
      <c r="A60" s="148" t="s">
        <v>11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</row>
    <row r="61" spans="1:156" ht="9.7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71"/>
      <c r="AG61" s="18"/>
      <c r="AH61" s="18"/>
      <c r="AI61" s="71"/>
      <c r="AJ61" s="71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</row>
    <row r="62" spans="1:156" ht="15" x14ac:dyDescent="0.25">
      <c r="A62" s="19" t="s">
        <v>12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</row>
    <row r="63" spans="1:156" ht="31.5" customHeight="1" x14ac:dyDescent="0.25">
      <c r="A63" s="149" t="s">
        <v>102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15" x14ac:dyDescent="0.25">
      <c r="A64" s="19" t="s">
        <v>13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1:156" ht="45.75" customHeight="1" x14ac:dyDescent="0.25">
      <c r="A65" s="149" t="s">
        <v>158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</row>
    <row r="66" spans="1:156" ht="15" x14ac:dyDescent="0.25">
      <c r="A66" s="19" t="s">
        <v>14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</row>
    <row r="67" spans="1:156" ht="31.5" customHeight="1" x14ac:dyDescent="0.25">
      <c r="A67" s="149" t="s">
        <v>103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16.5" customHeight="1" x14ac:dyDescent="0.25">
      <c r="A68" s="149" t="s">
        <v>305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15" x14ac:dyDescent="0.2">
      <c r="A69" s="19" t="s">
        <v>155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</row>
    <row r="70" spans="1:156" ht="15" x14ac:dyDescent="0.2">
      <c r="A70" s="147" t="s">
        <v>306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</row>
    <row r="71" spans="1:156" ht="15" x14ac:dyDescent="0.2">
      <c r="A71" s="19" t="s">
        <v>156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</row>
    <row r="72" spans="1:156" ht="15" x14ac:dyDescent="0.2">
      <c r="A72" s="147" t="s">
        <v>307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</row>
    <row r="73" spans="1:156" ht="15" x14ac:dyDescent="0.2">
      <c r="A73" s="19" t="s">
        <v>157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</row>
    <row r="74" spans="1:156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</row>
    <row r="75" spans="1:156" ht="12.75" x14ac:dyDescent="0.2"/>
  </sheetData>
  <mergeCells count="71">
    <mergeCell ref="AL53:DQ53"/>
    <mergeCell ref="AL29:DO29"/>
    <mergeCell ref="A51:AJ51"/>
    <mergeCell ref="AL43:DP43"/>
    <mergeCell ref="AL45:DP45"/>
    <mergeCell ref="AL47:DP47"/>
    <mergeCell ref="AL49:DP49"/>
    <mergeCell ref="AL51:DQ51"/>
    <mergeCell ref="A13:AH13"/>
    <mergeCell ref="A16:AH16"/>
    <mergeCell ref="AL16:DP17"/>
    <mergeCell ref="A45:AJ45"/>
    <mergeCell ref="A47:AJ47"/>
    <mergeCell ref="AL31:DO31"/>
    <mergeCell ref="AL37:DP37"/>
    <mergeCell ref="A41:AJ41"/>
    <mergeCell ref="A43:AJ43"/>
    <mergeCell ref="AL22:DP23"/>
    <mergeCell ref="AL33:DP35"/>
    <mergeCell ref="AL27:DO27"/>
    <mergeCell ref="AL25:DP25"/>
    <mergeCell ref="AL13:DP14"/>
    <mergeCell ref="AL39:DP39"/>
    <mergeCell ref="AL41:DP41"/>
    <mergeCell ref="A9:EZ9"/>
    <mergeCell ref="DA2:EZ2"/>
    <mergeCell ref="DA3:EZ3"/>
    <mergeCell ref="DA5:DT5"/>
    <mergeCell ref="DU5:EZ5"/>
    <mergeCell ref="DJ6:DM6"/>
    <mergeCell ref="DQ6:EH6"/>
    <mergeCell ref="DJ7:DM7"/>
    <mergeCell ref="DQ7:EH7"/>
    <mergeCell ref="EI7:EL7"/>
    <mergeCell ref="EM7:EP7"/>
    <mergeCell ref="A8:EZ8"/>
    <mergeCell ref="EI6:EL6"/>
    <mergeCell ref="EM6:EP6"/>
    <mergeCell ref="BK11:BN11"/>
    <mergeCell ref="BR11:CI11"/>
    <mergeCell ref="CK11:CQ11"/>
    <mergeCell ref="EK11:EZ11"/>
    <mergeCell ref="EK12:EZ12"/>
    <mergeCell ref="EK13:EZ13"/>
    <mergeCell ref="EK30:EZ30"/>
    <mergeCell ref="EK31:EZ31"/>
    <mergeCell ref="EK33:EZ33"/>
    <mergeCell ref="EK34:EZ34"/>
    <mergeCell ref="EK37:EZ37"/>
    <mergeCell ref="EK39:EZ39"/>
    <mergeCell ref="AL19:DP20"/>
    <mergeCell ref="A74:DG74"/>
    <mergeCell ref="A60:DG60"/>
    <mergeCell ref="A63:DG63"/>
    <mergeCell ref="A65:DG65"/>
    <mergeCell ref="A67:DG67"/>
    <mergeCell ref="A70:DG70"/>
    <mergeCell ref="A72:DG72"/>
    <mergeCell ref="A68:DG68"/>
    <mergeCell ref="A55:AJ55"/>
    <mergeCell ref="AL55:DQ55"/>
    <mergeCell ref="AV57:DQ58"/>
    <mergeCell ref="A49:AJ49"/>
    <mergeCell ref="A53:AJ53"/>
    <mergeCell ref="A1:AH1"/>
    <mergeCell ref="A2:AU2"/>
    <mergeCell ref="A3:AU3"/>
    <mergeCell ref="A4:AU4"/>
    <mergeCell ref="DA1:EZ1"/>
    <mergeCell ref="DA4:DT4"/>
    <mergeCell ref="DU4:EZ4"/>
  </mergeCells>
  <hyperlinks>
    <hyperlink ref="AL27" r:id="rId1"/>
  </hyperlinks>
  <pageMargins left="0.70866141732283472" right="0.70866141732283472" top="0.74803149606299213" bottom="0.74803149606299213" header="0.31496062992125984" footer="0.31496062992125984"/>
  <pageSetup paperSize="9" scale="67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9" workbookViewId="0">
      <selection activeCell="B96" sqref="B96"/>
    </sheetView>
  </sheetViews>
  <sheetFormatPr defaultRowHeight="12.75" x14ac:dyDescent="0.2"/>
  <cols>
    <col min="1" max="1" width="3.5703125" customWidth="1"/>
    <col min="2" max="2" width="24.28515625" customWidth="1"/>
    <col min="3" max="3" width="21" customWidth="1"/>
    <col min="4" max="4" width="13.28515625" customWidth="1"/>
    <col min="5" max="5" width="13.5703125" customWidth="1"/>
    <col min="6" max="6" width="12.85546875" customWidth="1"/>
  </cols>
  <sheetData>
    <row r="1" spans="1:6" x14ac:dyDescent="0.2">
      <c r="A1" s="105" t="s">
        <v>233</v>
      </c>
    </row>
    <row r="2" spans="1:6" x14ac:dyDescent="0.2">
      <c r="A2" t="s">
        <v>209</v>
      </c>
      <c r="C2" s="90">
        <v>111</v>
      </c>
    </row>
    <row r="3" spans="1:6" x14ac:dyDescent="0.2">
      <c r="A3" s="91" t="s">
        <v>216</v>
      </c>
      <c r="D3" t="s">
        <v>293</v>
      </c>
    </row>
    <row r="5" spans="1:6" x14ac:dyDescent="0.2">
      <c r="A5" s="191" t="s">
        <v>210</v>
      </c>
      <c r="B5" s="191" t="s">
        <v>18</v>
      </c>
      <c r="C5" s="92" t="s">
        <v>217</v>
      </c>
      <c r="D5" s="84" t="s">
        <v>212</v>
      </c>
      <c r="E5" s="84" t="s">
        <v>214</v>
      </c>
    </row>
    <row r="6" spans="1:6" x14ac:dyDescent="0.2">
      <c r="A6" s="193"/>
      <c r="B6" s="193"/>
      <c r="C6" s="85" t="s">
        <v>211</v>
      </c>
      <c r="D6" s="85" t="s">
        <v>213</v>
      </c>
      <c r="E6" s="85" t="s">
        <v>215</v>
      </c>
    </row>
    <row r="7" spans="1:6" x14ac:dyDescent="0.2">
      <c r="A7" s="81">
        <v>1</v>
      </c>
      <c r="B7" s="93" t="s">
        <v>218</v>
      </c>
      <c r="C7" s="96">
        <v>323455.3</v>
      </c>
      <c r="D7" s="89">
        <v>12</v>
      </c>
      <c r="E7" s="96">
        <f>C7*D7</f>
        <v>3881463.5999999996</v>
      </c>
    </row>
    <row r="8" spans="1:6" x14ac:dyDescent="0.2">
      <c r="A8" s="89"/>
      <c r="B8" s="93" t="s">
        <v>219</v>
      </c>
      <c r="C8" s="96">
        <f>C7</f>
        <v>323455.3</v>
      </c>
      <c r="D8" s="89">
        <f>SUM(D7)</f>
        <v>12</v>
      </c>
      <c r="E8" s="96">
        <f>SUM(E7)</f>
        <v>3881463.5999999996</v>
      </c>
    </row>
    <row r="10" spans="1:6" x14ac:dyDescent="0.2">
      <c r="A10" s="91" t="s">
        <v>259</v>
      </c>
    </row>
    <row r="11" spans="1:6" x14ac:dyDescent="0.2">
      <c r="A11" t="s">
        <v>209</v>
      </c>
      <c r="C11" s="90">
        <v>119</v>
      </c>
    </row>
    <row r="12" spans="1:6" x14ac:dyDescent="0.2">
      <c r="A12" s="91" t="s">
        <v>216</v>
      </c>
      <c r="D12" t="s">
        <v>293</v>
      </c>
    </row>
    <row r="14" spans="1:6" x14ac:dyDescent="0.2">
      <c r="A14" s="191" t="s">
        <v>210</v>
      </c>
      <c r="B14" s="191" t="s">
        <v>18</v>
      </c>
      <c r="C14" s="92" t="s">
        <v>217</v>
      </c>
      <c r="D14" s="92" t="s">
        <v>222</v>
      </c>
      <c r="E14" s="84" t="s">
        <v>212</v>
      </c>
      <c r="F14" s="84" t="s">
        <v>214</v>
      </c>
    </row>
    <row r="15" spans="1:6" x14ac:dyDescent="0.2">
      <c r="A15" s="193"/>
      <c r="B15" s="193"/>
      <c r="C15" s="85" t="s">
        <v>211</v>
      </c>
      <c r="D15" s="94" t="s">
        <v>223</v>
      </c>
      <c r="E15" s="85" t="s">
        <v>213</v>
      </c>
      <c r="F15" s="85" t="s">
        <v>215</v>
      </c>
    </row>
    <row r="16" spans="1:6" x14ac:dyDescent="0.2">
      <c r="A16" s="85">
        <v>1</v>
      </c>
      <c r="B16" s="95" t="s">
        <v>220</v>
      </c>
      <c r="C16" s="97">
        <f>C7*D16/100</f>
        <v>71160.165999999997</v>
      </c>
      <c r="D16" s="85">
        <v>22</v>
      </c>
      <c r="E16" s="85">
        <v>12</v>
      </c>
      <c r="F16" s="115">
        <f>C16*E16</f>
        <v>853921.99199999997</v>
      </c>
    </row>
    <row r="17" spans="1:6" x14ac:dyDescent="0.2">
      <c r="A17" s="85">
        <v>2</v>
      </c>
      <c r="B17" s="95" t="s">
        <v>221</v>
      </c>
      <c r="C17" s="97">
        <f>C8*D17/100</f>
        <v>16496.220299999997</v>
      </c>
      <c r="D17" s="85">
        <v>5.0999999999999996</v>
      </c>
      <c r="E17" s="85">
        <v>12</v>
      </c>
      <c r="F17" s="115">
        <f>C17*E17</f>
        <v>197954.64359999995</v>
      </c>
    </row>
    <row r="18" spans="1:6" x14ac:dyDescent="0.2">
      <c r="A18" s="85">
        <v>3</v>
      </c>
      <c r="B18" s="95" t="s">
        <v>225</v>
      </c>
      <c r="C18" s="97">
        <f>C7*D18/100</f>
        <v>9380.2037</v>
      </c>
      <c r="D18" s="85">
        <v>2.9</v>
      </c>
      <c r="E18" s="85">
        <v>12</v>
      </c>
      <c r="F18" s="115">
        <f>C18*E18</f>
        <v>112562.44440000001</v>
      </c>
    </row>
    <row r="19" spans="1:6" x14ac:dyDescent="0.2">
      <c r="A19" s="81">
        <v>1</v>
      </c>
      <c r="B19" s="93" t="s">
        <v>224</v>
      </c>
      <c r="C19" s="89">
        <v>645.29999999999995</v>
      </c>
      <c r="D19" s="81">
        <v>0.2</v>
      </c>
      <c r="E19" s="85">
        <v>12</v>
      </c>
      <c r="F19" s="115">
        <f t="shared" ref="F19" si="0">C19*E19</f>
        <v>7743.5999999999995</v>
      </c>
    </row>
    <row r="20" spans="1:6" x14ac:dyDescent="0.2">
      <c r="A20" s="89"/>
      <c r="B20" s="93" t="s">
        <v>219</v>
      </c>
      <c r="C20" s="89">
        <f>SUM(C16:C19)</f>
        <v>97681.89</v>
      </c>
      <c r="D20" s="81">
        <f>SUM(D16:D19)</f>
        <v>30.2</v>
      </c>
      <c r="E20" s="85">
        <v>12</v>
      </c>
      <c r="F20" s="122">
        <f>SUM(F16:F19)</f>
        <v>1172182.68</v>
      </c>
    </row>
    <row r="22" spans="1:6" x14ac:dyDescent="0.2">
      <c r="A22" s="91" t="s">
        <v>234</v>
      </c>
    </row>
    <row r="23" spans="1:6" x14ac:dyDescent="0.2">
      <c r="A23" t="s">
        <v>209</v>
      </c>
      <c r="C23" s="90">
        <v>244</v>
      </c>
    </row>
    <row r="24" spans="1:6" x14ac:dyDescent="0.2">
      <c r="A24" s="91" t="s">
        <v>216</v>
      </c>
      <c r="D24" t="s">
        <v>293</v>
      </c>
    </row>
    <row r="26" spans="1:6" x14ac:dyDescent="0.2">
      <c r="A26" s="191" t="s">
        <v>210</v>
      </c>
      <c r="B26" s="191" t="s">
        <v>18</v>
      </c>
      <c r="C26" s="92" t="s">
        <v>228</v>
      </c>
      <c r="D26" s="84" t="s">
        <v>212</v>
      </c>
      <c r="E26" s="92" t="s">
        <v>231</v>
      </c>
      <c r="F26" s="84" t="s">
        <v>214</v>
      </c>
    </row>
    <row r="27" spans="1:6" x14ac:dyDescent="0.2">
      <c r="A27" s="193"/>
      <c r="B27" s="193"/>
      <c r="C27" s="94" t="s">
        <v>229</v>
      </c>
      <c r="D27" s="94" t="s">
        <v>230</v>
      </c>
      <c r="E27" s="94" t="s">
        <v>232</v>
      </c>
      <c r="F27" s="94" t="s">
        <v>211</v>
      </c>
    </row>
    <row r="28" spans="1:6" x14ac:dyDescent="0.2">
      <c r="A28" s="85">
        <v>1</v>
      </c>
      <c r="B28" s="95" t="s">
        <v>226</v>
      </c>
      <c r="C28" s="96">
        <v>1</v>
      </c>
      <c r="D28" s="85">
        <v>12</v>
      </c>
      <c r="E28" s="85">
        <v>1500</v>
      </c>
      <c r="F28" s="85">
        <f>D28*E28</f>
        <v>18000</v>
      </c>
    </row>
    <row r="29" spans="1:6" x14ac:dyDescent="0.2">
      <c r="A29" s="85">
        <v>2</v>
      </c>
      <c r="B29" s="95" t="s">
        <v>227</v>
      </c>
      <c r="C29" s="89">
        <v>1</v>
      </c>
      <c r="D29" s="85">
        <v>12</v>
      </c>
      <c r="E29" s="85">
        <v>1000</v>
      </c>
      <c r="F29" s="85">
        <f>D29*E29</f>
        <v>12000</v>
      </c>
    </row>
    <row r="30" spans="1:6" x14ac:dyDescent="0.2">
      <c r="A30" s="89"/>
      <c r="B30" s="93" t="s">
        <v>219</v>
      </c>
      <c r="C30" s="89">
        <f>SUM(C28:C29)</f>
        <v>2</v>
      </c>
      <c r="D30" s="81">
        <v>12</v>
      </c>
      <c r="E30" s="85">
        <v>12</v>
      </c>
      <c r="F30" s="85">
        <f>SUM(F28:F29)</f>
        <v>30000</v>
      </c>
    </row>
    <row r="32" spans="1:6" x14ac:dyDescent="0.2">
      <c r="A32" s="91" t="s">
        <v>235</v>
      </c>
    </row>
    <row r="33" spans="1:6" x14ac:dyDescent="0.2">
      <c r="A33" t="s">
        <v>209</v>
      </c>
      <c r="C33" s="90">
        <v>244</v>
      </c>
    </row>
    <row r="34" spans="1:6" x14ac:dyDescent="0.2">
      <c r="A34" s="91" t="s">
        <v>216</v>
      </c>
      <c r="D34" t="s">
        <v>293</v>
      </c>
    </row>
    <row r="36" spans="1:6" x14ac:dyDescent="0.2">
      <c r="A36" s="191" t="s">
        <v>210</v>
      </c>
      <c r="B36" s="191" t="s">
        <v>18</v>
      </c>
      <c r="C36" s="92" t="s">
        <v>250</v>
      </c>
      <c r="D36" s="84" t="s">
        <v>212</v>
      </c>
      <c r="E36" s="87" t="s">
        <v>214</v>
      </c>
      <c r="F36" s="100"/>
    </row>
    <row r="37" spans="1:6" x14ac:dyDescent="0.2">
      <c r="A37" s="193"/>
      <c r="B37" s="193"/>
      <c r="C37" s="94" t="s">
        <v>251</v>
      </c>
      <c r="D37" s="94" t="s">
        <v>230</v>
      </c>
      <c r="E37" s="94" t="s">
        <v>211</v>
      </c>
      <c r="F37" s="100"/>
    </row>
    <row r="38" spans="1:6" x14ac:dyDescent="0.2">
      <c r="A38" s="85">
        <v>1</v>
      </c>
      <c r="B38" s="95" t="s">
        <v>249</v>
      </c>
      <c r="C38" s="96">
        <v>12</v>
      </c>
      <c r="D38" s="85">
        <v>12</v>
      </c>
      <c r="E38" s="88">
        <v>60000</v>
      </c>
      <c r="F38" s="101"/>
    </row>
    <row r="39" spans="1:6" x14ac:dyDescent="0.2">
      <c r="A39" s="89"/>
      <c r="B39" s="93" t="s">
        <v>219</v>
      </c>
      <c r="C39" s="89">
        <f>SUM(C38:C38)</f>
        <v>12</v>
      </c>
      <c r="D39" s="81">
        <v>12</v>
      </c>
      <c r="E39" s="99">
        <f>SUM(E38:E38)</f>
        <v>60000</v>
      </c>
      <c r="F39" s="101"/>
    </row>
    <row r="41" spans="1:6" x14ac:dyDescent="0.2">
      <c r="A41" s="91" t="s">
        <v>236</v>
      </c>
    </row>
    <row r="42" spans="1:6" x14ac:dyDescent="0.2">
      <c r="A42" t="s">
        <v>209</v>
      </c>
      <c r="C42" s="90">
        <v>244</v>
      </c>
    </row>
    <row r="43" spans="1:6" x14ac:dyDescent="0.2">
      <c r="A43" s="91" t="s">
        <v>216</v>
      </c>
      <c r="D43" t="s">
        <v>293</v>
      </c>
    </row>
    <row r="45" spans="1:6" x14ac:dyDescent="0.2">
      <c r="A45" s="191" t="s">
        <v>210</v>
      </c>
      <c r="B45" s="191" t="s">
        <v>18</v>
      </c>
      <c r="C45" s="92" t="s">
        <v>240</v>
      </c>
      <c r="D45" s="87" t="s">
        <v>212</v>
      </c>
      <c r="E45" s="92" t="s">
        <v>231</v>
      </c>
      <c r="F45" s="87" t="s">
        <v>214</v>
      </c>
    </row>
    <row r="46" spans="1:6" x14ac:dyDescent="0.2">
      <c r="A46" s="193"/>
      <c r="B46" s="193"/>
      <c r="C46" s="94" t="s">
        <v>241</v>
      </c>
      <c r="D46" s="94" t="s">
        <v>230</v>
      </c>
      <c r="E46" s="94" t="s">
        <v>232</v>
      </c>
      <c r="F46" s="94" t="s">
        <v>211</v>
      </c>
    </row>
    <row r="47" spans="1:6" x14ac:dyDescent="0.2">
      <c r="A47" s="88">
        <v>1</v>
      </c>
      <c r="B47" s="95" t="s">
        <v>237</v>
      </c>
      <c r="C47" s="96">
        <v>1</v>
      </c>
      <c r="D47" s="88">
        <v>9</v>
      </c>
      <c r="E47" s="88">
        <v>1500</v>
      </c>
      <c r="F47" s="88">
        <v>200219</v>
      </c>
    </row>
    <row r="48" spans="1:6" x14ac:dyDescent="0.2">
      <c r="A48" s="88">
        <v>2</v>
      </c>
      <c r="B48" s="95" t="s">
        <v>239</v>
      </c>
      <c r="C48" s="89">
        <v>1</v>
      </c>
      <c r="D48" s="88">
        <v>12</v>
      </c>
      <c r="E48" s="88">
        <v>600</v>
      </c>
      <c r="F48" s="88">
        <f>D48*E48</f>
        <v>7200</v>
      </c>
    </row>
    <row r="49" spans="1:6" x14ac:dyDescent="0.2">
      <c r="A49" s="88">
        <v>3</v>
      </c>
      <c r="B49" s="95" t="s">
        <v>238</v>
      </c>
      <c r="C49" s="89">
        <v>7000</v>
      </c>
      <c r="D49" s="88">
        <v>12</v>
      </c>
      <c r="E49" s="88">
        <v>6</v>
      </c>
      <c r="F49" s="88">
        <f>C49*E49</f>
        <v>42000</v>
      </c>
    </row>
    <row r="50" spans="1:6" x14ac:dyDescent="0.2">
      <c r="A50" s="89"/>
      <c r="B50" s="93" t="s">
        <v>219</v>
      </c>
      <c r="C50" s="89">
        <f>SUM(C47:C48)</f>
        <v>2</v>
      </c>
      <c r="D50" s="86">
        <v>12</v>
      </c>
      <c r="E50" s="88">
        <v>12</v>
      </c>
      <c r="F50" s="122">
        <f>SUM(F47:F49)</f>
        <v>249419</v>
      </c>
    </row>
    <row r="52" spans="1:6" x14ac:dyDescent="0.2">
      <c r="A52" s="91" t="s">
        <v>245</v>
      </c>
    </row>
    <row r="53" spans="1:6" x14ac:dyDescent="0.2">
      <c r="A53" t="s">
        <v>209</v>
      </c>
      <c r="C53" s="90">
        <v>244</v>
      </c>
    </row>
    <row r="54" spans="1:6" x14ac:dyDescent="0.2">
      <c r="A54" s="91" t="s">
        <v>216</v>
      </c>
      <c r="D54" t="s">
        <v>293</v>
      </c>
    </row>
    <row r="56" spans="1:6" x14ac:dyDescent="0.2">
      <c r="A56" s="191" t="s">
        <v>210</v>
      </c>
      <c r="B56" s="191" t="s">
        <v>18</v>
      </c>
      <c r="C56" s="196" t="s">
        <v>242</v>
      </c>
      <c r="D56" s="87" t="s">
        <v>212</v>
      </c>
      <c r="E56" s="87" t="s">
        <v>214</v>
      </c>
    </row>
    <row r="57" spans="1:6" x14ac:dyDescent="0.2">
      <c r="A57" s="193"/>
      <c r="B57" s="193"/>
      <c r="C57" s="197"/>
      <c r="D57" s="88" t="s">
        <v>243</v>
      </c>
      <c r="E57" s="88" t="s">
        <v>211</v>
      </c>
    </row>
    <row r="58" spans="1:6" x14ac:dyDescent="0.2">
      <c r="A58" s="86">
        <v>1</v>
      </c>
      <c r="B58" s="93" t="s">
        <v>246</v>
      </c>
      <c r="C58" s="89" t="s">
        <v>247</v>
      </c>
      <c r="D58" s="89">
        <v>4</v>
      </c>
      <c r="E58" s="89">
        <v>14400</v>
      </c>
    </row>
    <row r="59" spans="1:6" x14ac:dyDescent="0.2">
      <c r="A59" s="86">
        <v>2</v>
      </c>
      <c r="B59" s="93" t="s">
        <v>248</v>
      </c>
      <c r="C59" s="89" t="s">
        <v>247</v>
      </c>
      <c r="D59" s="89">
        <v>12</v>
      </c>
      <c r="E59" s="89">
        <v>12000</v>
      </c>
    </row>
    <row r="60" spans="1:6" x14ac:dyDescent="0.2">
      <c r="A60" s="98">
        <v>3</v>
      </c>
      <c r="B60" s="93" t="s">
        <v>264</v>
      </c>
      <c r="C60" s="89" t="s">
        <v>247</v>
      </c>
      <c r="D60" s="89">
        <v>12</v>
      </c>
      <c r="E60" s="89">
        <v>7200</v>
      </c>
    </row>
    <row r="61" spans="1:6" x14ac:dyDescent="0.2">
      <c r="A61" s="86">
        <v>3</v>
      </c>
      <c r="B61" s="93" t="s">
        <v>149</v>
      </c>
      <c r="C61" s="89" t="s">
        <v>247</v>
      </c>
      <c r="D61" s="89"/>
      <c r="E61" s="89">
        <v>46750</v>
      </c>
    </row>
    <row r="62" spans="1:6" x14ac:dyDescent="0.2">
      <c r="A62" s="89"/>
      <c r="B62" s="93" t="s">
        <v>219</v>
      </c>
      <c r="C62" s="89" t="str">
        <f>C58</f>
        <v>Здание</v>
      </c>
      <c r="D62" s="89">
        <f>SUM(D58)</f>
        <v>4</v>
      </c>
      <c r="E62" s="89">
        <f>SUM(E58:E61)</f>
        <v>80350</v>
      </c>
    </row>
    <row r="64" spans="1:6" x14ac:dyDescent="0.2">
      <c r="A64" s="91" t="s">
        <v>244</v>
      </c>
    </row>
    <row r="65" spans="1:5" x14ac:dyDescent="0.2">
      <c r="A65" t="s">
        <v>209</v>
      </c>
      <c r="C65" s="90">
        <v>244</v>
      </c>
    </row>
    <row r="66" spans="1:5" x14ac:dyDescent="0.2">
      <c r="A66" s="91" t="s">
        <v>216</v>
      </c>
      <c r="D66" t="s">
        <v>293</v>
      </c>
    </row>
    <row r="68" spans="1:5" x14ac:dyDescent="0.2">
      <c r="A68" s="191" t="s">
        <v>210</v>
      </c>
      <c r="B68" s="191" t="s">
        <v>18</v>
      </c>
      <c r="C68" s="196" t="s">
        <v>253</v>
      </c>
      <c r="D68" s="87" t="s">
        <v>214</v>
      </c>
    </row>
    <row r="69" spans="1:5" x14ac:dyDescent="0.2">
      <c r="A69" s="193"/>
      <c r="B69" s="193"/>
      <c r="C69" s="197"/>
      <c r="D69" s="88" t="s">
        <v>211</v>
      </c>
    </row>
    <row r="70" spans="1:5" x14ac:dyDescent="0.2">
      <c r="A70" s="86">
        <v>1</v>
      </c>
      <c r="B70" s="93" t="s">
        <v>252</v>
      </c>
      <c r="C70" s="89">
        <v>4</v>
      </c>
      <c r="D70" s="89">
        <v>12000</v>
      </c>
    </row>
    <row r="71" spans="1:5" x14ac:dyDescent="0.2">
      <c r="A71" s="86">
        <v>2</v>
      </c>
      <c r="B71" s="93" t="s">
        <v>254</v>
      </c>
      <c r="C71" s="89">
        <v>6</v>
      </c>
      <c r="D71" s="89">
        <v>33600</v>
      </c>
    </row>
    <row r="72" spans="1:5" x14ac:dyDescent="0.2">
      <c r="A72" s="116">
        <v>3</v>
      </c>
      <c r="B72" s="93" t="s">
        <v>262</v>
      </c>
      <c r="C72" s="89"/>
      <c r="D72" s="89">
        <v>12965.15</v>
      </c>
    </row>
    <row r="73" spans="1:5" x14ac:dyDescent="0.2">
      <c r="A73" s="89"/>
      <c r="B73" s="93" t="s">
        <v>219</v>
      </c>
      <c r="C73" s="89">
        <f>C70</f>
        <v>4</v>
      </c>
      <c r="D73" s="89">
        <f>SUM(D70:D72)</f>
        <v>58565.15</v>
      </c>
    </row>
    <row r="75" spans="1:5" x14ac:dyDescent="0.2">
      <c r="A75" s="91" t="s">
        <v>255</v>
      </c>
    </row>
    <row r="76" spans="1:5" x14ac:dyDescent="0.2">
      <c r="A76" t="s">
        <v>209</v>
      </c>
      <c r="C76" s="90">
        <v>244</v>
      </c>
    </row>
    <row r="77" spans="1:5" x14ac:dyDescent="0.2">
      <c r="A77" s="91" t="s">
        <v>216</v>
      </c>
      <c r="D77" t="s">
        <v>293</v>
      </c>
    </row>
    <row r="79" spans="1:5" x14ac:dyDescent="0.2">
      <c r="A79" s="191" t="s">
        <v>210</v>
      </c>
      <c r="B79" s="191" t="s">
        <v>18</v>
      </c>
      <c r="C79" s="196" t="s">
        <v>212</v>
      </c>
      <c r="D79" s="191" t="s">
        <v>257</v>
      </c>
      <c r="E79" s="87" t="s">
        <v>214</v>
      </c>
    </row>
    <row r="80" spans="1:5" x14ac:dyDescent="0.2">
      <c r="A80" s="193"/>
      <c r="B80" s="193"/>
      <c r="C80" s="197"/>
      <c r="D80" s="193"/>
      <c r="E80" s="88" t="s">
        <v>211</v>
      </c>
    </row>
    <row r="81" spans="1:5" x14ac:dyDescent="0.2">
      <c r="A81" s="86">
        <v>1</v>
      </c>
      <c r="B81" s="93" t="s">
        <v>256</v>
      </c>
      <c r="C81" s="89">
        <v>6</v>
      </c>
      <c r="D81" s="89">
        <v>5000</v>
      </c>
      <c r="E81" s="89">
        <f>C81*D81</f>
        <v>30000</v>
      </c>
    </row>
    <row r="82" spans="1:5" x14ac:dyDescent="0.2">
      <c r="A82" s="86">
        <v>2</v>
      </c>
      <c r="B82" s="93" t="s">
        <v>258</v>
      </c>
      <c r="C82" s="89">
        <v>6</v>
      </c>
      <c r="D82" s="89">
        <v>2500</v>
      </c>
      <c r="E82" s="89">
        <f>C82*D82</f>
        <v>15000</v>
      </c>
    </row>
    <row r="83" spans="1:5" x14ac:dyDescent="0.2">
      <c r="A83" s="89"/>
      <c r="B83" s="93" t="s">
        <v>219</v>
      </c>
      <c r="C83" s="89">
        <f>SUM(C81:C82)</f>
        <v>12</v>
      </c>
      <c r="D83" s="89">
        <f>SUM(D81)</f>
        <v>5000</v>
      </c>
      <c r="E83" s="89">
        <f>SUM(E81:E82)</f>
        <v>45000</v>
      </c>
    </row>
    <row r="85" spans="1:5" x14ac:dyDescent="0.2">
      <c r="A85" s="91" t="s">
        <v>263</v>
      </c>
    </row>
    <row r="86" spans="1:5" x14ac:dyDescent="0.2">
      <c r="A86" t="s">
        <v>209</v>
      </c>
      <c r="C86" s="90">
        <v>244</v>
      </c>
    </row>
    <row r="87" spans="1:5" x14ac:dyDescent="0.2">
      <c r="A87" s="91" t="s">
        <v>216</v>
      </c>
      <c r="D87" t="s">
        <v>294</v>
      </c>
    </row>
    <row r="89" spans="1:5" x14ac:dyDescent="0.2">
      <c r="A89" s="191" t="s">
        <v>210</v>
      </c>
      <c r="B89" s="191" t="s">
        <v>18</v>
      </c>
      <c r="C89" s="196" t="s">
        <v>212</v>
      </c>
      <c r="D89" s="191" t="s">
        <v>257</v>
      </c>
      <c r="E89" s="108" t="s">
        <v>214</v>
      </c>
    </row>
    <row r="90" spans="1:5" x14ac:dyDescent="0.2">
      <c r="A90" s="193"/>
      <c r="B90" s="193"/>
      <c r="C90" s="197"/>
      <c r="D90" s="193"/>
      <c r="E90" s="109" t="s">
        <v>211</v>
      </c>
    </row>
    <row r="91" spans="1:5" x14ac:dyDescent="0.2">
      <c r="A91" s="107">
        <v>1</v>
      </c>
      <c r="B91" s="93" t="s">
        <v>256</v>
      </c>
      <c r="C91" s="89">
        <v>6</v>
      </c>
      <c r="D91" s="89">
        <v>5000</v>
      </c>
      <c r="E91" s="89">
        <v>30000</v>
      </c>
    </row>
    <row r="92" spans="1:5" x14ac:dyDescent="0.2">
      <c r="A92" s="107">
        <v>2</v>
      </c>
      <c r="B92" s="93" t="s">
        <v>258</v>
      </c>
      <c r="C92" s="89">
        <v>0</v>
      </c>
      <c r="D92" s="89">
        <v>5000</v>
      </c>
      <c r="E92" s="89">
        <f>C92*D92</f>
        <v>0</v>
      </c>
    </row>
    <row r="93" spans="1:5" x14ac:dyDescent="0.2">
      <c r="A93" s="89"/>
      <c r="B93" s="93" t="s">
        <v>219</v>
      </c>
      <c r="C93" s="89">
        <f>SUM(C91:C92)</f>
        <v>6</v>
      </c>
      <c r="D93" s="89">
        <f>SUM(D91)</f>
        <v>5000</v>
      </c>
      <c r="E93" s="89">
        <f>SUM(E91:E92)</f>
        <v>30000</v>
      </c>
    </row>
    <row r="96" spans="1:5" x14ac:dyDescent="0.2">
      <c r="B96" s="102" t="s">
        <v>296</v>
      </c>
      <c r="C96" s="117">
        <f>E8+F20+F30+E39+F50+E62+D73+E83+E93</f>
        <v>5606980.4299999997</v>
      </c>
    </row>
  </sheetData>
  <mergeCells count="24">
    <mergeCell ref="A36:A37"/>
    <mergeCell ref="B36:B37"/>
    <mergeCell ref="A5:A6"/>
    <mergeCell ref="B5:B6"/>
    <mergeCell ref="A14:A15"/>
    <mergeCell ref="B14:B15"/>
    <mergeCell ref="A26:A27"/>
    <mergeCell ref="B26:B27"/>
    <mergeCell ref="A45:A46"/>
    <mergeCell ref="B45:B46"/>
    <mergeCell ref="A56:A57"/>
    <mergeCell ref="B56:B57"/>
    <mergeCell ref="C56:C57"/>
    <mergeCell ref="A68:A69"/>
    <mergeCell ref="B68:B69"/>
    <mergeCell ref="C68:C69"/>
    <mergeCell ref="A79:A80"/>
    <mergeCell ref="B79:B80"/>
    <mergeCell ref="C79:C80"/>
    <mergeCell ref="A89:A90"/>
    <mergeCell ref="B89:B90"/>
    <mergeCell ref="C89:C90"/>
    <mergeCell ref="D89:D90"/>
    <mergeCell ref="D79:D8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opLeftCell="A19" workbookViewId="0">
      <selection activeCell="A10" sqref="A10"/>
    </sheetView>
  </sheetViews>
  <sheetFormatPr defaultRowHeight="13.15" customHeight="1" x14ac:dyDescent="0.2"/>
  <cols>
    <col min="1" max="1" width="37.7109375" customWidth="1"/>
    <col min="2" max="2" width="53" customWidth="1"/>
  </cols>
  <sheetData>
    <row r="1" spans="1:2" ht="13.15" customHeight="1" x14ac:dyDescent="0.2">
      <c r="A1" s="22"/>
      <c r="B1" s="22"/>
    </row>
    <row r="2" spans="1:2" ht="13.9" customHeight="1" x14ac:dyDescent="0.2">
      <c r="A2" s="148" t="s">
        <v>91</v>
      </c>
      <c r="B2" s="148"/>
    </row>
    <row r="3" spans="1:2" ht="13.9" customHeight="1" x14ac:dyDescent="0.2">
      <c r="A3" s="148" t="s">
        <v>6</v>
      </c>
      <c r="B3" s="148"/>
    </row>
    <row r="4" spans="1:2" ht="13.9" customHeight="1" x14ac:dyDescent="0.2">
      <c r="A4" s="148" t="s">
        <v>300</v>
      </c>
      <c r="B4" s="148"/>
    </row>
    <row r="5" spans="1:2" ht="13.9" customHeight="1" x14ac:dyDescent="0.2">
      <c r="A5" s="148" t="s">
        <v>92</v>
      </c>
      <c r="B5" s="148"/>
    </row>
    <row r="6" spans="1:2" ht="13.15" customHeight="1" x14ac:dyDescent="0.2">
      <c r="A6" s="30"/>
      <c r="B6" s="30"/>
    </row>
    <row r="7" spans="1:2" ht="13.15" customHeight="1" x14ac:dyDescent="0.2">
      <c r="A7" s="23" t="s">
        <v>18</v>
      </c>
      <c r="B7" s="23" t="s">
        <v>93</v>
      </c>
    </row>
    <row r="8" spans="1:2" ht="13.15" customHeight="1" x14ac:dyDescent="0.2">
      <c r="A8" s="23">
        <v>1</v>
      </c>
      <c r="B8" s="23">
        <v>2</v>
      </c>
    </row>
    <row r="9" spans="1:2" ht="13.15" customHeight="1" x14ac:dyDescent="0.2">
      <c r="A9" s="25" t="s">
        <v>83</v>
      </c>
      <c r="B9" s="29">
        <v>0</v>
      </c>
    </row>
    <row r="10" spans="1:2" ht="13.15" customHeight="1" x14ac:dyDescent="0.2">
      <c r="A10" s="25" t="s">
        <v>94</v>
      </c>
      <c r="B10" s="29">
        <v>0</v>
      </c>
    </row>
    <row r="11" spans="1:2" ht="13.15" customHeight="1" x14ac:dyDescent="0.2">
      <c r="A11" s="25" t="s">
        <v>95</v>
      </c>
      <c r="B11" s="29">
        <v>0</v>
      </c>
    </row>
    <row r="12" spans="1:2" ht="13.15" customHeight="1" x14ac:dyDescent="0.2">
      <c r="A12" s="25" t="s">
        <v>96</v>
      </c>
      <c r="B12" s="29">
        <v>0</v>
      </c>
    </row>
    <row r="13" spans="1:2" ht="13.15" customHeight="1" x14ac:dyDescent="0.2">
      <c r="A13" s="31"/>
      <c r="B13" s="32"/>
    </row>
    <row r="14" spans="1:2" ht="13.15" customHeight="1" x14ac:dyDescent="0.2">
      <c r="A14" s="31"/>
      <c r="B14" s="32"/>
    </row>
    <row r="15" spans="1:2" ht="13.9" customHeight="1" x14ac:dyDescent="0.2">
      <c r="A15" s="199" t="s">
        <v>97</v>
      </c>
      <c r="B15" s="199"/>
    </row>
    <row r="16" spans="1:2" ht="13.15" customHeight="1" x14ac:dyDescent="0.2">
      <c r="A16" s="30"/>
      <c r="B16" s="30"/>
    </row>
    <row r="17" spans="1:108" ht="13.15" customHeight="1" x14ac:dyDescent="0.2">
      <c r="A17" s="23" t="s">
        <v>18</v>
      </c>
      <c r="B17" s="23" t="s">
        <v>98</v>
      </c>
    </row>
    <row r="18" spans="1:108" ht="13.15" customHeight="1" x14ac:dyDescent="0.2">
      <c r="A18" s="23">
        <v>1</v>
      </c>
      <c r="B18" s="23">
        <v>2</v>
      </c>
    </row>
    <row r="19" spans="1:108" ht="13.15" customHeight="1" x14ac:dyDescent="0.2">
      <c r="A19" s="25" t="s">
        <v>99</v>
      </c>
      <c r="B19" s="26"/>
    </row>
    <row r="20" spans="1:108" ht="66" customHeight="1" x14ac:dyDescent="0.2">
      <c r="A20" s="25" t="s">
        <v>100</v>
      </c>
      <c r="B20" s="26"/>
    </row>
    <row r="21" spans="1:108" ht="26.45" customHeight="1" x14ac:dyDescent="0.2">
      <c r="A21" s="25" t="s">
        <v>101</v>
      </c>
      <c r="B21" s="26"/>
    </row>
    <row r="22" spans="1:108" ht="12.75" x14ac:dyDescent="0.2"/>
    <row r="23" spans="1:108" ht="13.15" customHeight="1" x14ac:dyDescent="0.25">
      <c r="A23" s="37" t="s">
        <v>110</v>
      </c>
      <c r="B23" s="37"/>
      <c r="C23" s="33"/>
      <c r="D23" s="33"/>
      <c r="E23" s="33"/>
      <c r="F23" s="33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</row>
    <row r="24" spans="1:108" ht="13.15" customHeight="1" x14ac:dyDescent="0.25">
      <c r="A24" s="37" t="s">
        <v>111</v>
      </c>
      <c r="B24" s="41" t="s">
        <v>115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</row>
    <row r="25" spans="1:108" ht="13.15" customHeight="1" x14ac:dyDescent="0.25">
      <c r="A25" s="37" t="s">
        <v>112</v>
      </c>
      <c r="B25" s="37" t="s">
        <v>114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</row>
    <row r="26" spans="1:108" ht="13.15" customHeight="1" x14ac:dyDescent="0.2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</row>
    <row r="27" spans="1:108" ht="13.15" customHeight="1" x14ac:dyDescent="0.25">
      <c r="A27" s="37" t="s">
        <v>113</v>
      </c>
      <c r="B27" s="41" t="s">
        <v>116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</row>
    <row r="28" spans="1:108" ht="13.15" customHeight="1" x14ac:dyDescent="0.25">
      <c r="A28" s="37" t="s">
        <v>111</v>
      </c>
      <c r="B28" s="37" t="s">
        <v>114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</row>
    <row r="29" spans="1:108" ht="13.15" customHeight="1" x14ac:dyDescent="0.2">
      <c r="A29" s="3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</row>
    <row r="30" spans="1:108" ht="13.15" customHeight="1" x14ac:dyDescent="0.25">
      <c r="A30" s="37"/>
      <c r="B30" s="3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</row>
  </sheetData>
  <mergeCells count="13">
    <mergeCell ref="A2:B2"/>
    <mergeCell ref="A3:B3"/>
    <mergeCell ref="A4:B4"/>
    <mergeCell ref="A5:B5"/>
    <mergeCell ref="A15:B15"/>
    <mergeCell ref="BD28:BW28"/>
    <mergeCell ref="BX28:DD28"/>
    <mergeCell ref="BD29:BW29"/>
    <mergeCell ref="BX29:DD29"/>
    <mergeCell ref="BD25:BW25"/>
    <mergeCell ref="BX25:DD25"/>
    <mergeCell ref="BD26:BW26"/>
    <mergeCell ref="BX26:DD2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G13" sqref="G13"/>
    </sheetView>
  </sheetViews>
  <sheetFormatPr defaultRowHeight="12.75" x14ac:dyDescent="0.2"/>
  <cols>
    <col min="1" max="1" width="37.7109375" customWidth="1"/>
    <col min="2" max="2" width="14.42578125" customWidth="1"/>
    <col min="3" max="3" width="12.42578125" customWidth="1"/>
    <col min="4" max="4" width="13.85546875" customWidth="1"/>
    <col min="5" max="5" width="13.28515625" customWidth="1"/>
  </cols>
  <sheetData>
    <row r="1" spans="1:6" ht="14.25" x14ac:dyDescent="0.2">
      <c r="A1" s="200" t="s">
        <v>117</v>
      </c>
      <c r="B1" s="200"/>
      <c r="C1" s="200"/>
      <c r="D1" s="200"/>
      <c r="E1" s="200"/>
    </row>
    <row r="2" spans="1:6" ht="14.25" customHeight="1" x14ac:dyDescent="0.2">
      <c r="A2" s="200"/>
      <c r="B2" s="200"/>
      <c r="C2" s="200"/>
      <c r="D2" s="200"/>
      <c r="E2" s="200"/>
      <c r="F2" s="60"/>
    </row>
    <row r="3" spans="1:6" ht="15" customHeight="1" x14ac:dyDescent="0.2">
      <c r="A3" s="201" t="s">
        <v>18</v>
      </c>
      <c r="B3" s="201" t="s">
        <v>118</v>
      </c>
      <c r="C3" s="201" t="s">
        <v>119</v>
      </c>
      <c r="D3" s="201" t="s">
        <v>120</v>
      </c>
      <c r="E3" s="201"/>
    </row>
    <row r="4" spans="1:6" ht="98.25" customHeight="1" x14ac:dyDescent="0.2">
      <c r="A4" s="201"/>
      <c r="B4" s="201"/>
      <c r="C4" s="201"/>
      <c r="D4" s="62" t="s">
        <v>121</v>
      </c>
      <c r="E4" s="62" t="s">
        <v>122</v>
      </c>
    </row>
    <row r="5" spans="1:6" ht="31.5" customHeight="1" x14ac:dyDescent="0.2">
      <c r="A5" s="43" t="s">
        <v>123</v>
      </c>
      <c r="B5" s="44" t="s">
        <v>124</v>
      </c>
      <c r="C5" s="45">
        <v>0</v>
      </c>
      <c r="D5" s="45"/>
      <c r="E5" s="45"/>
    </row>
    <row r="6" spans="1:6" ht="15" x14ac:dyDescent="0.2">
      <c r="A6" s="46" t="s">
        <v>38</v>
      </c>
      <c r="B6" s="44"/>
      <c r="C6" s="45"/>
      <c r="D6" s="45"/>
      <c r="E6" s="45"/>
    </row>
    <row r="7" spans="1:6" ht="15" customHeight="1" x14ac:dyDescent="0.2">
      <c r="A7" s="46" t="s">
        <v>125</v>
      </c>
      <c r="B7" s="44"/>
      <c r="C7" s="45"/>
      <c r="D7" s="45"/>
      <c r="E7" s="45"/>
    </row>
    <row r="8" spans="1:6" ht="15" x14ac:dyDescent="0.2">
      <c r="A8" s="46" t="s">
        <v>126</v>
      </c>
      <c r="B8" s="44"/>
      <c r="C8" s="45"/>
      <c r="D8" s="45"/>
      <c r="E8" s="45"/>
    </row>
    <row r="9" spans="1:6" ht="15" customHeight="1" x14ac:dyDescent="0.2">
      <c r="A9" s="46" t="s">
        <v>127</v>
      </c>
      <c r="B9" s="47"/>
      <c r="C9" s="45"/>
      <c r="D9" s="45"/>
      <c r="E9" s="45"/>
    </row>
    <row r="10" spans="1:6" ht="14.25" x14ac:dyDescent="0.2">
      <c r="A10" s="48" t="s">
        <v>128</v>
      </c>
      <c r="B10" s="49" t="s">
        <v>124</v>
      </c>
      <c r="C10" s="65">
        <f>C12+C13+C14</f>
        <v>5860000</v>
      </c>
      <c r="D10" s="65">
        <f>D12+D13+D14</f>
        <v>5860000</v>
      </c>
      <c r="E10" s="50"/>
    </row>
    <row r="11" spans="1:6" ht="15" customHeight="1" x14ac:dyDescent="0.2">
      <c r="A11" s="43" t="s">
        <v>38</v>
      </c>
      <c r="B11" s="44" t="s">
        <v>124</v>
      </c>
      <c r="C11" s="66"/>
      <c r="D11" s="66"/>
      <c r="E11" s="45"/>
    </row>
    <row r="12" spans="1:6" ht="27.75" customHeight="1" x14ac:dyDescent="0.2">
      <c r="A12" s="46" t="s">
        <v>129</v>
      </c>
      <c r="B12" s="44" t="s">
        <v>124</v>
      </c>
      <c r="C12" s="66">
        <v>5555000</v>
      </c>
      <c r="D12" s="66">
        <f>C12</f>
        <v>5555000</v>
      </c>
      <c r="E12" s="45"/>
    </row>
    <row r="13" spans="1:6" ht="93" customHeight="1" x14ac:dyDescent="0.2">
      <c r="A13" s="46" t="s">
        <v>130</v>
      </c>
      <c r="B13" s="44" t="s">
        <v>124</v>
      </c>
      <c r="C13" s="66">
        <v>305000</v>
      </c>
      <c r="D13" s="66">
        <f t="shared" ref="D13:D65" si="0">C13</f>
        <v>305000</v>
      </c>
      <c r="E13" s="45"/>
    </row>
    <row r="14" spans="1:6" ht="61.5" customHeight="1" x14ac:dyDescent="0.2">
      <c r="A14" s="46" t="s">
        <v>131</v>
      </c>
      <c r="B14" s="44" t="s">
        <v>124</v>
      </c>
      <c r="C14" s="45">
        <v>0</v>
      </c>
      <c r="D14" s="45">
        <f t="shared" si="0"/>
        <v>0</v>
      </c>
      <c r="E14" s="45"/>
    </row>
    <row r="15" spans="1:6" ht="15" x14ac:dyDescent="0.2">
      <c r="A15" s="46" t="s">
        <v>132</v>
      </c>
      <c r="B15" s="44"/>
      <c r="C15" s="45">
        <v>0</v>
      </c>
      <c r="D15" s="45">
        <f t="shared" si="0"/>
        <v>0</v>
      </c>
      <c r="E15" s="45"/>
    </row>
    <row r="16" spans="1:6" ht="15" customHeight="1" x14ac:dyDescent="0.2">
      <c r="A16" s="46" t="s">
        <v>133</v>
      </c>
      <c r="B16" s="44" t="s">
        <v>124</v>
      </c>
      <c r="C16" s="45">
        <v>0</v>
      </c>
      <c r="D16" s="45">
        <f t="shared" si="0"/>
        <v>0</v>
      </c>
      <c r="E16" s="45"/>
    </row>
    <row r="17" spans="1:5" ht="15" x14ac:dyDescent="0.2">
      <c r="A17" s="46" t="s">
        <v>38</v>
      </c>
      <c r="B17" s="44"/>
      <c r="C17" s="45">
        <v>0</v>
      </c>
      <c r="D17" s="45">
        <f t="shared" si="0"/>
        <v>0</v>
      </c>
      <c r="E17" s="45"/>
    </row>
    <row r="18" spans="1:5" ht="15" customHeight="1" x14ac:dyDescent="0.2">
      <c r="A18" s="46" t="s">
        <v>125</v>
      </c>
      <c r="B18" s="44"/>
      <c r="C18" s="45">
        <v>0</v>
      </c>
      <c r="D18" s="45">
        <f t="shared" si="0"/>
        <v>0</v>
      </c>
      <c r="E18" s="45"/>
    </row>
    <row r="19" spans="1:5" ht="15" x14ac:dyDescent="0.2">
      <c r="A19" s="46" t="s">
        <v>126</v>
      </c>
      <c r="B19" s="44"/>
      <c r="C19" s="45">
        <v>0</v>
      </c>
      <c r="D19" s="45">
        <f t="shared" si="0"/>
        <v>0</v>
      </c>
      <c r="E19" s="45"/>
    </row>
    <row r="20" spans="1:5" ht="15" customHeight="1" x14ac:dyDescent="0.2">
      <c r="A20" s="46" t="s">
        <v>134</v>
      </c>
      <c r="B20" s="44"/>
      <c r="C20" s="45">
        <v>0</v>
      </c>
      <c r="D20" s="45">
        <f t="shared" si="0"/>
        <v>0</v>
      </c>
      <c r="E20" s="45"/>
    </row>
    <row r="21" spans="1:5" ht="14.25" x14ac:dyDescent="0.2">
      <c r="A21" s="48" t="s">
        <v>135</v>
      </c>
      <c r="B21" s="49"/>
      <c r="C21" s="65">
        <f>C22+C23</f>
        <v>5860000</v>
      </c>
      <c r="D21" s="65">
        <f t="shared" si="0"/>
        <v>5860000</v>
      </c>
      <c r="E21" s="50"/>
    </row>
    <row r="22" spans="1:5" ht="14.25" x14ac:dyDescent="0.2">
      <c r="A22" s="51">
        <v>50400</v>
      </c>
      <c r="B22" s="49"/>
      <c r="C22" s="65">
        <f>C28+C32+C37+C40+C43+C47+C50+C56+C61+C64</f>
        <v>5555000</v>
      </c>
      <c r="D22" s="65">
        <f t="shared" si="0"/>
        <v>5555000</v>
      </c>
      <c r="E22" s="50"/>
    </row>
    <row r="23" spans="1:5" ht="14.25" x14ac:dyDescent="0.2">
      <c r="A23" s="52">
        <v>50300</v>
      </c>
      <c r="B23" s="49"/>
      <c r="C23" s="65">
        <f>C29+C33+C38+C41+C44+C48+C51+C57+C62+C65</f>
        <v>305000</v>
      </c>
      <c r="D23" s="65">
        <f t="shared" si="0"/>
        <v>305000</v>
      </c>
      <c r="E23" s="50"/>
    </row>
    <row r="24" spans="1:5" ht="15" x14ac:dyDescent="0.2">
      <c r="A24" s="46" t="s">
        <v>38</v>
      </c>
      <c r="B24" s="44"/>
      <c r="C24" s="45"/>
      <c r="D24" s="45">
        <f t="shared" si="0"/>
        <v>0</v>
      </c>
      <c r="E24" s="45"/>
    </row>
    <row r="25" spans="1:5" ht="34.5" customHeight="1" x14ac:dyDescent="0.2">
      <c r="A25" s="46" t="s">
        <v>136</v>
      </c>
      <c r="B25" s="44">
        <v>210</v>
      </c>
      <c r="C25" s="53">
        <f>C27+C31</f>
        <v>5071181</v>
      </c>
      <c r="D25" s="45">
        <f t="shared" si="0"/>
        <v>5071181</v>
      </c>
      <c r="E25" s="45"/>
    </row>
    <row r="26" spans="1:5" ht="15" x14ac:dyDescent="0.2">
      <c r="A26" s="46" t="s">
        <v>126</v>
      </c>
      <c r="B26" s="44"/>
      <c r="C26" s="53"/>
      <c r="D26" s="45">
        <f t="shared" si="0"/>
        <v>0</v>
      </c>
      <c r="E26" s="45"/>
    </row>
    <row r="27" spans="1:5" ht="15" x14ac:dyDescent="0.2">
      <c r="A27" s="46" t="s">
        <v>137</v>
      </c>
      <c r="B27" s="49">
        <v>211</v>
      </c>
      <c r="C27" s="57">
        <f>C28</f>
        <v>3871800</v>
      </c>
      <c r="D27" s="57">
        <f t="shared" si="0"/>
        <v>3871800</v>
      </c>
      <c r="E27" s="45"/>
    </row>
    <row r="28" spans="1:5" ht="15" x14ac:dyDescent="0.2">
      <c r="A28" s="54">
        <v>50400</v>
      </c>
      <c r="B28" s="67" t="s">
        <v>154</v>
      </c>
      <c r="C28" s="53">
        <v>3871800</v>
      </c>
      <c r="D28" s="53">
        <f t="shared" si="0"/>
        <v>3871800</v>
      </c>
      <c r="E28" s="56"/>
    </row>
    <row r="29" spans="1:5" ht="15" x14ac:dyDescent="0.2">
      <c r="A29" s="54">
        <v>50300</v>
      </c>
      <c r="B29" s="67" t="s">
        <v>154</v>
      </c>
      <c r="C29" s="63">
        <v>0</v>
      </c>
      <c r="D29" s="63">
        <f t="shared" si="0"/>
        <v>0</v>
      </c>
      <c r="E29" s="56"/>
    </row>
    <row r="30" spans="1:5" ht="15" x14ac:dyDescent="0.2">
      <c r="A30" s="46" t="s">
        <v>138</v>
      </c>
      <c r="B30" s="44">
        <v>212</v>
      </c>
      <c r="C30" s="63">
        <v>0</v>
      </c>
      <c r="D30" s="63">
        <f t="shared" si="0"/>
        <v>0</v>
      </c>
      <c r="E30" s="45"/>
    </row>
    <row r="31" spans="1:5" ht="15" customHeight="1" x14ac:dyDescent="0.2">
      <c r="A31" s="46" t="s">
        <v>139</v>
      </c>
      <c r="B31" s="49">
        <v>213</v>
      </c>
      <c r="C31" s="57">
        <f>C32+C33</f>
        <v>1199381</v>
      </c>
      <c r="D31" s="57">
        <f t="shared" si="0"/>
        <v>1199381</v>
      </c>
      <c r="E31" s="45"/>
    </row>
    <row r="32" spans="1:5" ht="15" customHeight="1" x14ac:dyDescent="0.2">
      <c r="A32" s="54">
        <v>50400</v>
      </c>
      <c r="B32" s="49"/>
      <c r="C32" s="53">
        <v>1199381</v>
      </c>
      <c r="D32" s="53">
        <f t="shared" si="0"/>
        <v>1199381</v>
      </c>
      <c r="E32" s="45"/>
    </row>
    <row r="33" spans="1:5" ht="15" x14ac:dyDescent="0.2">
      <c r="A33" s="54">
        <v>50300</v>
      </c>
      <c r="B33" s="55"/>
      <c r="C33" s="63">
        <v>0</v>
      </c>
      <c r="D33" s="63">
        <f t="shared" si="0"/>
        <v>0</v>
      </c>
      <c r="E33" s="56"/>
    </row>
    <row r="34" spans="1:5" ht="15" x14ac:dyDescent="0.2">
      <c r="A34" s="46" t="s">
        <v>140</v>
      </c>
      <c r="B34" s="49">
        <v>220</v>
      </c>
      <c r="C34" s="57">
        <f>C36+C39+C42</f>
        <v>328469</v>
      </c>
      <c r="D34" s="57">
        <f t="shared" si="0"/>
        <v>328469</v>
      </c>
      <c r="E34" s="45"/>
    </row>
    <row r="35" spans="1:5" ht="15" x14ac:dyDescent="0.2">
      <c r="A35" s="46" t="s">
        <v>126</v>
      </c>
      <c r="B35" s="44"/>
      <c r="C35" s="53"/>
      <c r="D35" s="53"/>
      <c r="E35" s="45"/>
    </row>
    <row r="36" spans="1:5" ht="15" x14ac:dyDescent="0.2">
      <c r="A36" s="46" t="s">
        <v>141</v>
      </c>
      <c r="B36" s="49">
        <v>221</v>
      </c>
      <c r="C36" s="57">
        <f>C37+C38</f>
        <v>30000</v>
      </c>
      <c r="D36" s="57">
        <f t="shared" si="0"/>
        <v>30000</v>
      </c>
      <c r="E36" s="45"/>
    </row>
    <row r="37" spans="1:5" ht="15" x14ac:dyDescent="0.2">
      <c r="A37" s="54">
        <v>50400</v>
      </c>
      <c r="B37" s="44">
        <v>221</v>
      </c>
      <c r="C37" s="63">
        <v>30000</v>
      </c>
      <c r="D37" s="53">
        <f t="shared" si="0"/>
        <v>30000</v>
      </c>
      <c r="E37" s="45"/>
    </row>
    <row r="38" spans="1:5" ht="15" x14ac:dyDescent="0.2">
      <c r="A38" s="54">
        <v>50300</v>
      </c>
      <c r="B38" s="44">
        <v>221</v>
      </c>
      <c r="C38" s="63">
        <v>0</v>
      </c>
      <c r="D38" s="63">
        <f t="shared" si="0"/>
        <v>0</v>
      </c>
      <c r="E38" s="45"/>
    </row>
    <row r="39" spans="1:5" ht="15" x14ac:dyDescent="0.2">
      <c r="A39" s="46" t="s">
        <v>142</v>
      </c>
      <c r="B39" s="49">
        <v>222</v>
      </c>
      <c r="C39" s="57">
        <f>C40+C41</f>
        <v>60000</v>
      </c>
      <c r="D39" s="64">
        <f t="shared" si="0"/>
        <v>60000</v>
      </c>
      <c r="E39" s="45"/>
    </row>
    <row r="40" spans="1:5" ht="15" x14ac:dyDescent="0.2">
      <c r="A40" s="54">
        <v>50400</v>
      </c>
      <c r="B40" s="44">
        <v>222</v>
      </c>
      <c r="C40" s="63">
        <v>60000</v>
      </c>
      <c r="D40" s="63">
        <f t="shared" si="0"/>
        <v>60000</v>
      </c>
      <c r="E40" s="45"/>
    </row>
    <row r="41" spans="1:5" ht="15" x14ac:dyDescent="0.2">
      <c r="A41" s="54">
        <v>50300</v>
      </c>
      <c r="B41" s="44">
        <v>222</v>
      </c>
      <c r="C41" s="63">
        <v>0</v>
      </c>
      <c r="D41" s="63">
        <f t="shared" si="0"/>
        <v>0</v>
      </c>
      <c r="E41" s="45"/>
    </row>
    <row r="42" spans="1:5" ht="15" x14ac:dyDescent="0.2">
      <c r="A42" s="46" t="s">
        <v>143</v>
      </c>
      <c r="B42" s="49">
        <v>223</v>
      </c>
      <c r="C42" s="57">
        <f>C43+C44</f>
        <v>238469</v>
      </c>
      <c r="D42" s="57">
        <f t="shared" si="0"/>
        <v>238469</v>
      </c>
      <c r="E42" s="45"/>
    </row>
    <row r="43" spans="1:5" ht="15" x14ac:dyDescent="0.2">
      <c r="A43" s="54">
        <v>50400</v>
      </c>
      <c r="B43" s="44">
        <v>223</v>
      </c>
      <c r="C43" s="53">
        <v>238469</v>
      </c>
      <c r="D43" s="53">
        <f t="shared" si="0"/>
        <v>238469</v>
      </c>
      <c r="E43" s="56"/>
    </row>
    <row r="44" spans="1:5" ht="15" x14ac:dyDescent="0.2">
      <c r="A44" s="54">
        <v>50300</v>
      </c>
      <c r="B44" s="44">
        <v>223</v>
      </c>
      <c r="C44" s="63">
        <v>0</v>
      </c>
      <c r="D44" s="63">
        <v>0</v>
      </c>
      <c r="E44" s="56"/>
    </row>
    <row r="45" spans="1:5" ht="15" customHeight="1" x14ac:dyDescent="0.2">
      <c r="A45" s="46" t="s">
        <v>144</v>
      </c>
      <c r="B45" s="44">
        <v>224</v>
      </c>
      <c r="C45" s="63">
        <v>0</v>
      </c>
      <c r="D45" s="63">
        <f t="shared" si="0"/>
        <v>0</v>
      </c>
      <c r="E45" s="45"/>
    </row>
    <row r="46" spans="1:5" ht="15" customHeight="1" x14ac:dyDescent="0.2">
      <c r="A46" s="46" t="s">
        <v>145</v>
      </c>
      <c r="B46" s="49">
        <v>225</v>
      </c>
      <c r="C46" s="57">
        <f>C47+C48</f>
        <v>49800</v>
      </c>
      <c r="D46" s="57">
        <f t="shared" si="0"/>
        <v>49800</v>
      </c>
      <c r="E46" s="45"/>
    </row>
    <row r="47" spans="1:5" ht="15" x14ac:dyDescent="0.2">
      <c r="A47" s="54">
        <v>50400</v>
      </c>
      <c r="B47" s="44">
        <v>225</v>
      </c>
      <c r="C47" s="63">
        <v>34800</v>
      </c>
      <c r="D47" s="63">
        <f t="shared" si="0"/>
        <v>34800</v>
      </c>
      <c r="E47" s="45"/>
    </row>
    <row r="48" spans="1:5" ht="15" x14ac:dyDescent="0.2">
      <c r="A48" s="54">
        <v>50300</v>
      </c>
      <c r="B48" s="44">
        <v>225</v>
      </c>
      <c r="C48" s="53">
        <v>15000</v>
      </c>
      <c r="D48" s="53">
        <f t="shared" si="0"/>
        <v>15000</v>
      </c>
      <c r="E48" s="45"/>
    </row>
    <row r="49" spans="1:5" ht="15" x14ac:dyDescent="0.2">
      <c r="A49" s="46" t="s">
        <v>146</v>
      </c>
      <c r="B49" s="49">
        <v>226</v>
      </c>
      <c r="C49" s="57">
        <f>C50+C51</f>
        <v>240550</v>
      </c>
      <c r="D49" s="57">
        <f t="shared" si="0"/>
        <v>240550</v>
      </c>
      <c r="E49" s="45"/>
    </row>
    <row r="50" spans="1:5" ht="15" x14ac:dyDescent="0.2">
      <c r="A50" s="54">
        <v>50400</v>
      </c>
      <c r="B50" s="44">
        <v>226</v>
      </c>
      <c r="C50" s="53">
        <v>45550</v>
      </c>
      <c r="D50" s="53">
        <f t="shared" si="0"/>
        <v>45550</v>
      </c>
      <c r="E50" s="45"/>
    </row>
    <row r="51" spans="1:5" ht="15" x14ac:dyDescent="0.2">
      <c r="A51" s="54">
        <v>50300</v>
      </c>
      <c r="B51" s="44">
        <v>226</v>
      </c>
      <c r="C51" s="53">
        <v>195000</v>
      </c>
      <c r="D51" s="53">
        <f t="shared" si="0"/>
        <v>195000</v>
      </c>
      <c r="E51" s="45"/>
    </row>
    <row r="52" spans="1:5" ht="15" customHeight="1" x14ac:dyDescent="0.2">
      <c r="A52" s="46" t="s">
        <v>147</v>
      </c>
      <c r="B52" s="44">
        <v>260</v>
      </c>
      <c r="C52" s="63">
        <v>0</v>
      </c>
      <c r="D52" s="63">
        <f t="shared" si="0"/>
        <v>0</v>
      </c>
      <c r="E52" s="45"/>
    </row>
    <row r="53" spans="1:5" ht="15" x14ac:dyDescent="0.2">
      <c r="A53" s="46" t="s">
        <v>126</v>
      </c>
      <c r="B53" s="44"/>
      <c r="C53" s="63"/>
      <c r="D53" s="63"/>
      <c r="E53" s="45"/>
    </row>
    <row r="54" spans="1:5" ht="15" customHeight="1" x14ac:dyDescent="0.2">
      <c r="A54" s="46" t="s">
        <v>148</v>
      </c>
      <c r="B54" s="44">
        <v>262</v>
      </c>
      <c r="C54" s="63">
        <v>0</v>
      </c>
      <c r="D54" s="63">
        <f t="shared" si="0"/>
        <v>0</v>
      </c>
      <c r="E54" s="45"/>
    </row>
    <row r="55" spans="1:5" ht="15" x14ac:dyDescent="0.2">
      <c r="A55" s="46" t="s">
        <v>149</v>
      </c>
      <c r="B55" s="49">
        <v>290</v>
      </c>
      <c r="C55" s="64">
        <f>C56+C57</f>
        <v>5000</v>
      </c>
      <c r="D55" s="64">
        <f t="shared" si="0"/>
        <v>5000</v>
      </c>
      <c r="E55" s="45"/>
    </row>
    <row r="56" spans="1:5" ht="15" x14ac:dyDescent="0.2">
      <c r="A56" s="54">
        <v>50400</v>
      </c>
      <c r="B56" s="44">
        <v>290</v>
      </c>
      <c r="C56" s="63">
        <v>0</v>
      </c>
      <c r="D56" s="63">
        <v>0</v>
      </c>
      <c r="E56" s="45"/>
    </row>
    <row r="57" spans="1:5" ht="15" x14ac:dyDescent="0.2">
      <c r="A57" s="54">
        <v>50300</v>
      </c>
      <c r="B57" s="44">
        <v>290</v>
      </c>
      <c r="C57" s="63">
        <v>5000</v>
      </c>
      <c r="D57" s="63">
        <v>750</v>
      </c>
      <c r="E57" s="45"/>
    </row>
    <row r="58" spans="1:5" ht="15" customHeight="1" x14ac:dyDescent="0.2">
      <c r="A58" s="46" t="s">
        <v>150</v>
      </c>
      <c r="B58" s="44">
        <v>300</v>
      </c>
      <c r="C58" s="64">
        <f>C60+C63</f>
        <v>165000</v>
      </c>
      <c r="D58" s="57">
        <f t="shared" si="0"/>
        <v>165000</v>
      </c>
      <c r="E58" s="45"/>
    </row>
    <row r="59" spans="1:5" ht="15" x14ac:dyDescent="0.2">
      <c r="A59" s="46" t="s">
        <v>126</v>
      </c>
      <c r="B59" s="44"/>
      <c r="C59" s="53"/>
      <c r="D59" s="53">
        <f t="shared" si="0"/>
        <v>0</v>
      </c>
      <c r="E59" s="45"/>
    </row>
    <row r="60" spans="1:5" ht="15" customHeight="1" x14ac:dyDescent="0.2">
      <c r="A60" s="46" t="s">
        <v>151</v>
      </c>
      <c r="B60" s="49">
        <v>310</v>
      </c>
      <c r="C60" s="64">
        <f>C61+C62</f>
        <v>40000</v>
      </c>
      <c r="D60" s="57">
        <f t="shared" si="0"/>
        <v>40000</v>
      </c>
      <c r="E60" s="45"/>
    </row>
    <row r="61" spans="1:5" ht="15" x14ac:dyDescent="0.25">
      <c r="A61" s="58">
        <v>50400</v>
      </c>
      <c r="B61" s="44">
        <v>310</v>
      </c>
      <c r="C61" s="63">
        <v>0</v>
      </c>
      <c r="D61" s="63">
        <f t="shared" si="0"/>
        <v>0</v>
      </c>
      <c r="E61" s="59"/>
    </row>
    <row r="62" spans="1:5" ht="15" x14ac:dyDescent="0.25">
      <c r="A62" s="58">
        <v>50300</v>
      </c>
      <c r="B62" s="44">
        <v>310</v>
      </c>
      <c r="C62" s="63">
        <v>40000</v>
      </c>
      <c r="D62" s="63">
        <f t="shared" si="0"/>
        <v>40000</v>
      </c>
      <c r="E62" s="59"/>
    </row>
    <row r="63" spans="1:5" ht="15" customHeight="1" x14ac:dyDescent="0.2">
      <c r="A63" s="46" t="s">
        <v>152</v>
      </c>
      <c r="B63" s="49">
        <v>340</v>
      </c>
      <c r="C63" s="64">
        <f>C64+C65</f>
        <v>125000</v>
      </c>
      <c r="D63" s="64">
        <f t="shared" si="0"/>
        <v>125000</v>
      </c>
      <c r="E63" s="45"/>
    </row>
    <row r="64" spans="1:5" ht="15" x14ac:dyDescent="0.2">
      <c r="A64" s="54">
        <v>50400</v>
      </c>
      <c r="B64" s="44">
        <v>340</v>
      </c>
      <c r="C64" s="63">
        <v>75000</v>
      </c>
      <c r="D64" s="63">
        <f t="shared" si="0"/>
        <v>75000</v>
      </c>
      <c r="E64" s="45"/>
    </row>
    <row r="65" spans="1:5" ht="15" x14ac:dyDescent="0.2">
      <c r="A65" s="54">
        <v>50300</v>
      </c>
      <c r="B65" s="44">
        <v>340</v>
      </c>
      <c r="C65" s="63">
        <v>50000</v>
      </c>
      <c r="D65" s="63">
        <f t="shared" si="0"/>
        <v>50000</v>
      </c>
      <c r="E65" s="45"/>
    </row>
    <row r="66" spans="1:5" x14ac:dyDescent="0.2">
      <c r="C66" s="61"/>
      <c r="D66" s="61"/>
    </row>
    <row r="67" spans="1:5" x14ac:dyDescent="0.2">
      <c r="A67" t="s">
        <v>207</v>
      </c>
      <c r="C67" s="61"/>
      <c r="D67" s="61"/>
    </row>
    <row r="68" spans="1:5" x14ac:dyDescent="0.2">
      <c r="A68">
        <v>50400</v>
      </c>
      <c r="B68">
        <v>340</v>
      </c>
      <c r="C68">
        <v>40000</v>
      </c>
    </row>
    <row r="69" spans="1:5" x14ac:dyDescent="0.2">
      <c r="A69">
        <v>50400</v>
      </c>
      <c r="B69">
        <v>340</v>
      </c>
      <c r="C69">
        <v>35000</v>
      </c>
      <c r="D69" t="s">
        <v>208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opLeftCell="A10" workbookViewId="0">
      <selection activeCell="C16" sqref="C16"/>
    </sheetView>
  </sheetViews>
  <sheetFormatPr defaultRowHeight="13.15" customHeight="1" x14ac:dyDescent="0.2"/>
  <cols>
    <col min="1" max="1" width="6.28515625" customWidth="1"/>
    <col min="2" max="2" width="62.42578125" customWidth="1"/>
    <col min="3" max="3" width="26.28515625" customWidth="1"/>
  </cols>
  <sheetData>
    <row r="1" spans="1:3" ht="13.15" customHeight="1" x14ac:dyDescent="0.2">
      <c r="A1" s="22"/>
      <c r="B1" s="22"/>
      <c r="C1" s="22"/>
    </row>
    <row r="2" spans="1:3" ht="13.9" customHeight="1" x14ac:dyDescent="0.2">
      <c r="A2" s="22"/>
      <c r="B2" s="148" t="s">
        <v>16</v>
      </c>
      <c r="C2" s="148"/>
    </row>
    <row r="3" spans="1:3" ht="13.9" customHeight="1" x14ac:dyDescent="0.2">
      <c r="A3" s="22"/>
      <c r="B3" s="148" t="s">
        <v>337</v>
      </c>
      <c r="C3" s="148"/>
    </row>
    <row r="4" spans="1:3" ht="13.15" customHeight="1" x14ac:dyDescent="0.2">
      <c r="A4" s="22"/>
      <c r="B4" s="22"/>
      <c r="C4" s="22"/>
    </row>
    <row r="5" spans="1:3" ht="13.15" customHeight="1" x14ac:dyDescent="0.2">
      <c r="A5" s="23" t="s">
        <v>17</v>
      </c>
      <c r="B5" s="23" t="s">
        <v>18</v>
      </c>
      <c r="C5" s="23" t="s">
        <v>19</v>
      </c>
    </row>
    <row r="6" spans="1:3" ht="13.15" customHeight="1" x14ac:dyDescent="0.2">
      <c r="A6" s="23">
        <v>1</v>
      </c>
      <c r="B6" s="23">
        <v>2</v>
      </c>
      <c r="C6" s="23">
        <v>3</v>
      </c>
    </row>
    <row r="7" spans="1:3" ht="13.15" customHeight="1" x14ac:dyDescent="0.2">
      <c r="A7" s="24"/>
      <c r="B7" s="25" t="s">
        <v>20</v>
      </c>
      <c r="C7" s="36">
        <v>3316345.97</v>
      </c>
    </row>
    <row r="8" spans="1:3" ht="13.15" customHeight="1" x14ac:dyDescent="0.2">
      <c r="A8" s="24"/>
      <c r="B8" s="25" t="s">
        <v>199</v>
      </c>
      <c r="C8" s="36">
        <v>3290000</v>
      </c>
    </row>
    <row r="9" spans="1:3" ht="26.45" customHeight="1" x14ac:dyDescent="0.2">
      <c r="A9" s="25"/>
      <c r="B9" s="25" t="s">
        <v>153</v>
      </c>
      <c r="C9" s="36">
        <v>3245209.97</v>
      </c>
    </row>
    <row r="10" spans="1:3" ht="13.15" customHeight="1" x14ac:dyDescent="0.2">
      <c r="A10" s="24"/>
      <c r="B10" s="25" t="s">
        <v>21</v>
      </c>
      <c r="C10" s="36">
        <v>2630558.89</v>
      </c>
    </row>
    <row r="11" spans="1:3" ht="13.15" customHeight="1" x14ac:dyDescent="0.2">
      <c r="A11" s="24"/>
      <c r="B11" s="25" t="s">
        <v>159</v>
      </c>
      <c r="C11" s="36">
        <v>71136</v>
      </c>
    </row>
    <row r="12" spans="1:3" ht="13.15" customHeight="1" x14ac:dyDescent="0.2">
      <c r="A12" s="24"/>
      <c r="B12" s="25" t="s">
        <v>21</v>
      </c>
      <c r="C12" s="36">
        <v>57700</v>
      </c>
    </row>
    <row r="13" spans="1:3" ht="13.15" customHeight="1" x14ac:dyDescent="0.2">
      <c r="A13" s="24"/>
      <c r="B13" s="25" t="s">
        <v>200</v>
      </c>
      <c r="C13" s="36">
        <v>20379</v>
      </c>
    </row>
    <row r="14" spans="1:3" ht="13.15" customHeight="1" x14ac:dyDescent="0.2">
      <c r="A14" s="24"/>
      <c r="B14" s="25" t="s">
        <v>22</v>
      </c>
      <c r="C14" s="36">
        <v>0</v>
      </c>
    </row>
    <row r="15" spans="1:3" ht="26.45" customHeight="1" x14ac:dyDescent="0.2">
      <c r="A15" s="25"/>
      <c r="B15" s="25" t="s">
        <v>23</v>
      </c>
      <c r="C15" s="36">
        <v>5640964.7599999998</v>
      </c>
    </row>
    <row r="16" spans="1:3" ht="26.45" customHeight="1" x14ac:dyDescent="0.2">
      <c r="A16" s="25"/>
      <c r="B16" s="25" t="s">
        <v>24</v>
      </c>
      <c r="C16" s="36">
        <v>5640964.7599999998</v>
      </c>
    </row>
    <row r="17" spans="1:3" ht="13.15" customHeight="1" x14ac:dyDescent="0.2">
      <c r="A17" s="24"/>
      <c r="B17" s="24"/>
      <c r="C17" s="26"/>
    </row>
    <row r="18" spans="1:3" ht="26.45" customHeight="1" x14ac:dyDescent="0.2">
      <c r="A18" s="24"/>
      <c r="B18" s="25" t="s">
        <v>25</v>
      </c>
      <c r="C18" s="26"/>
    </row>
    <row r="19" spans="1:3" ht="13.15" customHeight="1" x14ac:dyDescent="0.2">
      <c r="A19" s="24"/>
      <c r="B19" s="25" t="s">
        <v>26</v>
      </c>
      <c r="C19" s="26"/>
    </row>
    <row r="20" spans="1:3" ht="13.15" customHeight="1" x14ac:dyDescent="0.2">
      <c r="A20" s="24"/>
      <c r="B20" s="25" t="s">
        <v>27</v>
      </c>
      <c r="C20" s="36">
        <v>95380.76</v>
      </c>
    </row>
    <row r="21" spans="1:3" ht="13.15" customHeight="1" x14ac:dyDescent="0.2">
      <c r="A21" s="24"/>
      <c r="B21" s="25" t="s">
        <v>28</v>
      </c>
      <c r="C21" s="26"/>
    </row>
    <row r="22" spans="1:3" ht="13.15" customHeight="1" x14ac:dyDescent="0.2">
      <c r="A22" s="24"/>
      <c r="B22" s="25" t="s">
        <v>29</v>
      </c>
      <c r="C22" s="36">
        <v>0</v>
      </c>
    </row>
    <row r="23" spans="1:3" ht="26.45" customHeight="1" x14ac:dyDescent="0.2">
      <c r="A23" s="24"/>
      <c r="B23" s="25" t="s">
        <v>30</v>
      </c>
      <c r="C23" s="26"/>
    </row>
    <row r="24" spans="1:3" ht="13.15" customHeight="1" x14ac:dyDescent="0.2">
      <c r="A24" s="24"/>
      <c r="B24" s="25" t="s">
        <v>31</v>
      </c>
      <c r="C24" s="36">
        <v>0</v>
      </c>
    </row>
    <row r="25" spans="1:3" ht="26.45" customHeight="1" x14ac:dyDescent="0.2">
      <c r="A25" s="24"/>
      <c r="B25" s="25" t="s">
        <v>32</v>
      </c>
      <c r="C25" s="26"/>
    </row>
    <row r="26" spans="1:3" ht="12.75" x14ac:dyDescent="0.2"/>
  </sheetData>
  <mergeCells count="2">
    <mergeCell ref="B2:C2"/>
    <mergeCell ref="B3:C3"/>
  </mergeCells>
  <pageMargins left="0.7" right="0.7" top="0.75" bottom="0.75" header="0.3" footer="0.3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topLeftCell="A2" workbookViewId="0">
      <selection activeCell="D11" sqref="D11"/>
    </sheetView>
  </sheetViews>
  <sheetFormatPr defaultRowHeight="12.75" x14ac:dyDescent="0.2"/>
  <cols>
    <col min="1" max="1" width="22" customWidth="1"/>
    <col min="5" max="5" width="15.7109375" customWidth="1"/>
    <col min="11" max="11" width="11" customWidth="1"/>
    <col min="19" max="19" width="11.85546875" customWidth="1"/>
    <col min="26" max="26" width="11.140625" customWidth="1"/>
  </cols>
  <sheetData>
    <row r="1" spans="1:32" x14ac:dyDescent="0.2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 t="s">
        <v>266</v>
      </c>
    </row>
    <row r="2" spans="1:32" ht="14.25" x14ac:dyDescent="0.2">
      <c r="A2" s="22"/>
      <c r="B2" s="5" t="s">
        <v>267</v>
      </c>
      <c r="C2" s="5"/>
      <c r="D2" s="5"/>
      <c r="E2" s="5"/>
      <c r="F2" s="5"/>
      <c r="G2" s="5"/>
      <c r="H2" s="5"/>
      <c r="I2" s="5"/>
      <c r="J2" s="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2" ht="14.25" x14ac:dyDescent="0.2">
      <c r="A3" s="22"/>
      <c r="B3" s="148" t="s">
        <v>339</v>
      </c>
      <c r="C3" s="148"/>
      <c r="D3" s="148"/>
      <c r="E3" s="148"/>
      <c r="F3" s="148"/>
      <c r="G3" s="148"/>
      <c r="H3" s="5"/>
      <c r="I3" s="5"/>
      <c r="J3" s="5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32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32" x14ac:dyDescent="0.2">
      <c r="A5" s="173" t="s">
        <v>18</v>
      </c>
      <c r="B5" s="173" t="s">
        <v>268</v>
      </c>
      <c r="C5" s="173" t="s">
        <v>33</v>
      </c>
      <c r="D5" s="173" t="s">
        <v>35</v>
      </c>
      <c r="E5" s="173" t="s">
        <v>36</v>
      </c>
      <c r="F5" s="173" t="s">
        <v>269</v>
      </c>
      <c r="G5" s="173" t="s">
        <v>270</v>
      </c>
      <c r="H5" s="173" t="s">
        <v>271</v>
      </c>
      <c r="I5" s="173" t="s">
        <v>272</v>
      </c>
      <c r="J5" s="173" t="s">
        <v>34</v>
      </c>
      <c r="K5" s="178" t="s">
        <v>273</v>
      </c>
      <c r="L5" s="179"/>
      <c r="M5" s="179"/>
      <c r="N5" s="179"/>
      <c r="O5" s="179"/>
      <c r="P5" s="179"/>
      <c r="Q5" s="179"/>
      <c r="R5" s="180"/>
      <c r="S5" s="181" t="s">
        <v>273</v>
      </c>
      <c r="T5" s="179"/>
      <c r="U5" s="179"/>
      <c r="V5" s="179"/>
      <c r="W5" s="179"/>
      <c r="X5" s="179"/>
      <c r="Y5" s="180"/>
      <c r="Z5" s="181" t="s">
        <v>273</v>
      </c>
      <c r="AA5" s="179"/>
      <c r="AB5" s="179"/>
      <c r="AC5" s="179"/>
      <c r="AD5" s="179"/>
      <c r="AE5" s="179"/>
      <c r="AF5" s="180"/>
    </row>
    <row r="6" spans="1:32" x14ac:dyDescent="0.2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3" t="s">
        <v>309</v>
      </c>
      <c r="L6" s="182" t="s">
        <v>38</v>
      </c>
      <c r="M6" s="183"/>
      <c r="N6" s="183"/>
      <c r="O6" s="183"/>
      <c r="P6" s="183"/>
      <c r="Q6" s="183"/>
      <c r="R6" s="184"/>
      <c r="S6" s="173" t="s">
        <v>310</v>
      </c>
      <c r="T6" s="182" t="s">
        <v>38</v>
      </c>
      <c r="U6" s="183"/>
      <c r="V6" s="183"/>
      <c r="W6" s="183"/>
      <c r="X6" s="183"/>
      <c r="Y6" s="184"/>
      <c r="Z6" s="173" t="s">
        <v>311</v>
      </c>
      <c r="AA6" s="182" t="s">
        <v>38</v>
      </c>
      <c r="AB6" s="183"/>
      <c r="AC6" s="183"/>
      <c r="AD6" s="183"/>
      <c r="AE6" s="183"/>
      <c r="AF6" s="184"/>
    </row>
    <row r="7" spans="1:32" x14ac:dyDescent="0.2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3" t="s">
        <v>274</v>
      </c>
      <c r="M7" s="173" t="s">
        <v>275</v>
      </c>
      <c r="N7" s="173" t="s">
        <v>39</v>
      </c>
      <c r="O7" s="173" t="s">
        <v>40</v>
      </c>
      <c r="P7" s="173" t="s">
        <v>41</v>
      </c>
      <c r="Q7" s="175" t="s">
        <v>42</v>
      </c>
      <c r="R7" s="176"/>
      <c r="S7" s="177"/>
      <c r="T7" s="173" t="s">
        <v>274</v>
      </c>
      <c r="U7" s="173" t="s">
        <v>39</v>
      </c>
      <c r="V7" s="173" t="s">
        <v>40</v>
      </c>
      <c r="W7" s="173" t="s">
        <v>41</v>
      </c>
      <c r="X7" s="175" t="s">
        <v>42</v>
      </c>
      <c r="Y7" s="176"/>
      <c r="Z7" s="177"/>
      <c r="AA7" s="173" t="s">
        <v>274</v>
      </c>
      <c r="AB7" s="173" t="s">
        <v>39</v>
      </c>
      <c r="AC7" s="173" t="s">
        <v>40</v>
      </c>
      <c r="AD7" s="173" t="s">
        <v>41</v>
      </c>
      <c r="AE7" s="175" t="s">
        <v>42</v>
      </c>
      <c r="AF7" s="176"/>
    </row>
    <row r="8" spans="1:32" ht="25.5" x14ac:dyDescent="0.2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23" t="s">
        <v>37</v>
      </c>
      <c r="R8" s="123" t="s">
        <v>43</v>
      </c>
      <c r="S8" s="174"/>
      <c r="T8" s="174"/>
      <c r="U8" s="174"/>
      <c r="V8" s="174"/>
      <c r="W8" s="174"/>
      <c r="X8" s="123" t="s">
        <v>37</v>
      </c>
      <c r="Y8" s="123" t="s">
        <v>43</v>
      </c>
      <c r="Z8" s="174"/>
      <c r="AA8" s="174"/>
      <c r="AB8" s="174"/>
      <c r="AC8" s="174"/>
      <c r="AD8" s="174"/>
      <c r="AE8" s="123" t="s">
        <v>37</v>
      </c>
      <c r="AF8" s="123" t="s">
        <v>43</v>
      </c>
    </row>
    <row r="9" spans="1:32" x14ac:dyDescent="0.2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3"/>
      <c r="N9" s="123">
        <v>13</v>
      </c>
      <c r="O9" s="123">
        <v>14</v>
      </c>
      <c r="P9" s="123">
        <v>15</v>
      </c>
      <c r="Q9" s="123">
        <v>16</v>
      </c>
      <c r="R9" s="123">
        <v>17</v>
      </c>
      <c r="S9" s="123">
        <v>18</v>
      </c>
      <c r="T9" s="123">
        <v>19</v>
      </c>
      <c r="U9" s="123">
        <v>20</v>
      </c>
      <c r="V9" s="123">
        <v>21</v>
      </c>
      <c r="W9" s="123">
        <v>22</v>
      </c>
      <c r="X9" s="123">
        <v>23</v>
      </c>
      <c r="Y9" s="123">
        <v>24</v>
      </c>
      <c r="Z9" s="123">
        <v>25</v>
      </c>
      <c r="AA9" s="123">
        <v>26</v>
      </c>
      <c r="AB9" s="123">
        <v>27</v>
      </c>
      <c r="AC9" s="123">
        <v>28</v>
      </c>
      <c r="AD9" s="123">
        <v>29</v>
      </c>
      <c r="AE9" s="123">
        <v>30</v>
      </c>
      <c r="AF9" s="123">
        <v>31</v>
      </c>
    </row>
    <row r="10" spans="1:32" ht="15" x14ac:dyDescent="0.2">
      <c r="A10" s="27" t="s">
        <v>44</v>
      </c>
      <c r="B10" s="28"/>
      <c r="C10" s="28" t="s">
        <v>45</v>
      </c>
      <c r="D10" s="28" t="s">
        <v>47</v>
      </c>
      <c r="E10" s="28" t="s">
        <v>48</v>
      </c>
      <c r="F10" s="28" t="s">
        <v>45</v>
      </c>
      <c r="G10" s="28"/>
      <c r="H10" s="28" t="s">
        <v>276</v>
      </c>
      <c r="I10" s="28" t="s">
        <v>45</v>
      </c>
      <c r="J10" s="28" t="s">
        <v>46</v>
      </c>
      <c r="K10" s="129">
        <f>K11+K12+K14</f>
        <v>5945964.7599999998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6011000</v>
      </c>
      <c r="T10" s="129">
        <v>0</v>
      </c>
      <c r="U10" s="129">
        <v>0</v>
      </c>
      <c r="V10" s="129">
        <v>0</v>
      </c>
      <c r="W10" s="129">
        <v>0</v>
      </c>
      <c r="X10" s="129">
        <v>0</v>
      </c>
      <c r="Y10" s="129">
        <v>0</v>
      </c>
      <c r="Z10" s="129">
        <v>6022000</v>
      </c>
      <c r="AA10" s="129">
        <v>0</v>
      </c>
      <c r="AB10" s="129">
        <v>0</v>
      </c>
      <c r="AC10" s="129">
        <v>0</v>
      </c>
      <c r="AD10" s="129">
        <v>0</v>
      </c>
      <c r="AE10" s="129">
        <v>0</v>
      </c>
      <c r="AF10" s="129">
        <v>0</v>
      </c>
    </row>
    <row r="11" spans="1:32" ht="153" x14ac:dyDescent="0.2">
      <c r="A11" s="27" t="s">
        <v>54</v>
      </c>
      <c r="B11" s="28"/>
      <c r="C11" s="28" t="s">
        <v>55</v>
      </c>
      <c r="D11" s="28" t="s">
        <v>57</v>
      </c>
      <c r="E11" s="28" t="s">
        <v>58</v>
      </c>
      <c r="F11" s="28" t="s">
        <v>45</v>
      </c>
      <c r="G11" s="28"/>
      <c r="H11" s="28" t="s">
        <v>276</v>
      </c>
      <c r="I11" s="28" t="s">
        <v>55</v>
      </c>
      <c r="J11" s="28" t="s">
        <v>56</v>
      </c>
      <c r="K11" s="129">
        <v>305000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305000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305000</v>
      </c>
      <c r="AA11" s="129">
        <v>0</v>
      </c>
      <c r="AB11" s="129">
        <v>0</v>
      </c>
      <c r="AC11" s="129">
        <v>0</v>
      </c>
      <c r="AD11" s="129">
        <v>0</v>
      </c>
      <c r="AE11" s="129">
        <v>0</v>
      </c>
      <c r="AF11" s="129">
        <v>0</v>
      </c>
    </row>
    <row r="12" spans="1:32" ht="63.75" x14ac:dyDescent="0.2">
      <c r="A12" s="27" t="s">
        <v>59</v>
      </c>
      <c r="B12" s="28"/>
      <c r="C12" s="28" t="s">
        <v>55</v>
      </c>
      <c r="D12" s="28" t="s">
        <v>57</v>
      </c>
      <c r="E12" s="28" t="s">
        <v>61</v>
      </c>
      <c r="F12" s="28" t="s">
        <v>45</v>
      </c>
      <c r="G12" s="28"/>
      <c r="H12" s="28" t="s">
        <v>276</v>
      </c>
      <c r="I12" s="28" t="s">
        <v>55</v>
      </c>
      <c r="J12" s="28" t="s">
        <v>60</v>
      </c>
      <c r="K12" s="129">
        <v>5607000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5706000</v>
      </c>
      <c r="T12" s="129">
        <v>0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5717000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0</v>
      </c>
    </row>
    <row r="13" spans="1:32" ht="153" x14ac:dyDescent="0.2">
      <c r="A13" s="27" t="s">
        <v>54</v>
      </c>
      <c r="B13" s="28"/>
      <c r="C13" s="28" t="s">
        <v>50</v>
      </c>
      <c r="D13" s="28" t="s">
        <v>57</v>
      </c>
      <c r="E13" s="28" t="s">
        <v>58</v>
      </c>
      <c r="F13" s="28" t="s">
        <v>45</v>
      </c>
      <c r="G13" s="28"/>
      <c r="H13" s="28" t="s">
        <v>276</v>
      </c>
      <c r="I13" s="28" t="s">
        <v>50</v>
      </c>
      <c r="J13" s="28" t="s">
        <v>56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</row>
    <row r="14" spans="1:32" ht="15" x14ac:dyDescent="0.2">
      <c r="A14" s="27" t="s">
        <v>62</v>
      </c>
      <c r="B14" s="28"/>
      <c r="C14" s="28" t="s">
        <v>50</v>
      </c>
      <c r="D14" s="28" t="s">
        <v>52</v>
      </c>
      <c r="E14" s="28" t="s">
        <v>64</v>
      </c>
      <c r="F14" s="28" t="s">
        <v>45</v>
      </c>
      <c r="G14" s="28"/>
      <c r="H14" s="28" t="s">
        <v>276</v>
      </c>
      <c r="I14" s="28" t="s">
        <v>50</v>
      </c>
      <c r="J14" s="28" t="s">
        <v>63</v>
      </c>
      <c r="K14" s="129">
        <v>33964.76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</row>
    <row r="15" spans="1:32" ht="14.25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</row>
    <row r="16" spans="1:32" ht="15" x14ac:dyDescent="0.2">
      <c r="A16" s="27" t="s">
        <v>65</v>
      </c>
      <c r="B16" s="28"/>
      <c r="C16" s="28" t="s">
        <v>45</v>
      </c>
      <c r="D16" s="28" t="s">
        <v>57</v>
      </c>
      <c r="E16" s="28" t="s">
        <v>58</v>
      </c>
      <c r="F16" s="28" t="s">
        <v>45</v>
      </c>
      <c r="G16" s="28" t="s">
        <v>45</v>
      </c>
      <c r="H16" s="28" t="s">
        <v>276</v>
      </c>
      <c r="I16" s="28"/>
      <c r="J16" s="28" t="s">
        <v>56</v>
      </c>
      <c r="K16" s="129">
        <v>305000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305000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305000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</row>
    <row r="17" spans="1:32" ht="25.5" x14ac:dyDescent="0.2">
      <c r="A17" s="27" t="s">
        <v>312</v>
      </c>
      <c r="B17" s="28"/>
      <c r="C17" s="28" t="s">
        <v>69</v>
      </c>
      <c r="D17" s="28" t="s">
        <v>57</v>
      </c>
      <c r="E17" s="28" t="s">
        <v>58</v>
      </c>
      <c r="F17" s="28" t="s">
        <v>45</v>
      </c>
      <c r="G17" s="28" t="s">
        <v>69</v>
      </c>
      <c r="H17" s="28" t="s">
        <v>277</v>
      </c>
      <c r="I17" s="28"/>
      <c r="J17" s="28" t="s">
        <v>56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</row>
    <row r="18" spans="1:32" ht="51" x14ac:dyDescent="0.2">
      <c r="A18" s="27" t="s">
        <v>313</v>
      </c>
      <c r="B18" s="28"/>
      <c r="C18" s="28" t="s">
        <v>74</v>
      </c>
      <c r="D18" s="28" t="s">
        <v>57</v>
      </c>
      <c r="E18" s="28" t="s">
        <v>58</v>
      </c>
      <c r="F18" s="28" t="s">
        <v>45</v>
      </c>
      <c r="G18" s="28" t="s">
        <v>74</v>
      </c>
      <c r="H18" s="28" t="s">
        <v>277</v>
      </c>
      <c r="I18" s="28"/>
      <c r="J18" s="28" t="s">
        <v>56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0</v>
      </c>
    </row>
    <row r="19" spans="1:32" ht="107.25" customHeight="1" x14ac:dyDescent="0.2">
      <c r="A19" s="27" t="s">
        <v>314</v>
      </c>
      <c r="B19" s="28"/>
      <c r="C19" s="28" t="s">
        <v>72</v>
      </c>
      <c r="D19" s="28" t="s">
        <v>57</v>
      </c>
      <c r="E19" s="28" t="s">
        <v>58</v>
      </c>
      <c r="F19" s="28" t="s">
        <v>45</v>
      </c>
      <c r="G19" s="28" t="s">
        <v>72</v>
      </c>
      <c r="H19" s="28" t="s">
        <v>277</v>
      </c>
      <c r="I19" s="28"/>
      <c r="J19" s="28" t="s">
        <v>56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</row>
    <row r="20" spans="1:32" ht="30" customHeight="1" x14ac:dyDescent="0.2">
      <c r="A20" s="27" t="s">
        <v>315</v>
      </c>
      <c r="B20" s="28"/>
      <c r="C20" s="28" t="s">
        <v>67</v>
      </c>
      <c r="D20" s="28" t="s">
        <v>57</v>
      </c>
      <c r="E20" s="28" t="s">
        <v>58</v>
      </c>
      <c r="F20" s="28" t="s">
        <v>45</v>
      </c>
      <c r="G20" s="28" t="s">
        <v>67</v>
      </c>
      <c r="H20" s="28" t="s">
        <v>277</v>
      </c>
      <c r="I20" s="28"/>
      <c r="J20" s="28" t="s">
        <v>56</v>
      </c>
      <c r="K20" s="129">
        <v>300000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300000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300000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</row>
    <row r="21" spans="1:32" ht="76.5" x14ac:dyDescent="0.2">
      <c r="A21" s="27" t="s">
        <v>316</v>
      </c>
      <c r="B21" s="28"/>
      <c r="C21" s="28" t="s">
        <v>281</v>
      </c>
      <c r="D21" s="28" t="s">
        <v>57</v>
      </c>
      <c r="E21" s="28" t="s">
        <v>58</v>
      </c>
      <c r="F21" s="28" t="s">
        <v>45</v>
      </c>
      <c r="G21" s="28" t="s">
        <v>281</v>
      </c>
      <c r="H21" s="28" t="s">
        <v>277</v>
      </c>
      <c r="I21" s="28"/>
      <c r="J21" s="28" t="s">
        <v>56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</row>
    <row r="22" spans="1:32" ht="25.5" x14ac:dyDescent="0.2">
      <c r="A22" s="27" t="s">
        <v>317</v>
      </c>
      <c r="B22" s="28"/>
      <c r="C22" s="28" t="s">
        <v>77</v>
      </c>
      <c r="D22" s="28" t="s">
        <v>57</v>
      </c>
      <c r="E22" s="28" t="s">
        <v>58</v>
      </c>
      <c r="F22" s="28" t="s">
        <v>45</v>
      </c>
      <c r="G22" s="28" t="s">
        <v>77</v>
      </c>
      <c r="H22" s="28" t="s">
        <v>277</v>
      </c>
      <c r="I22" s="28"/>
      <c r="J22" s="28" t="s">
        <v>56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</row>
    <row r="23" spans="1:32" ht="15" x14ac:dyDescent="0.2">
      <c r="A23" s="27" t="s">
        <v>318</v>
      </c>
      <c r="B23" s="28"/>
      <c r="C23" s="28" t="s">
        <v>283</v>
      </c>
      <c r="D23" s="28" t="s">
        <v>57</v>
      </c>
      <c r="E23" s="28" t="s">
        <v>58</v>
      </c>
      <c r="F23" s="28" t="s">
        <v>45</v>
      </c>
      <c r="G23" s="28" t="s">
        <v>283</v>
      </c>
      <c r="H23" s="28" t="s">
        <v>277</v>
      </c>
      <c r="I23" s="28"/>
      <c r="J23" s="28" t="s">
        <v>56</v>
      </c>
      <c r="K23" s="129">
        <v>5000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5000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5000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</row>
    <row r="24" spans="1:32" ht="15" x14ac:dyDescent="0.2">
      <c r="A24" s="27" t="s">
        <v>65</v>
      </c>
      <c r="B24" s="28"/>
      <c r="C24" s="28" t="s">
        <v>45</v>
      </c>
      <c r="D24" s="28" t="s">
        <v>57</v>
      </c>
      <c r="E24" s="28" t="s">
        <v>319</v>
      </c>
      <c r="F24" s="28" t="s">
        <v>45</v>
      </c>
      <c r="G24" s="28" t="s">
        <v>45</v>
      </c>
      <c r="H24" s="28" t="s">
        <v>276</v>
      </c>
      <c r="I24" s="28"/>
      <c r="J24" s="28" t="s">
        <v>320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</row>
    <row r="25" spans="1:32" ht="25.5" x14ac:dyDescent="0.2">
      <c r="A25" s="27" t="s">
        <v>312</v>
      </c>
      <c r="B25" s="28"/>
      <c r="C25" s="28" t="s">
        <v>69</v>
      </c>
      <c r="D25" s="28" t="s">
        <v>57</v>
      </c>
      <c r="E25" s="28" t="s">
        <v>319</v>
      </c>
      <c r="F25" s="28" t="s">
        <v>45</v>
      </c>
      <c r="G25" s="28" t="s">
        <v>69</v>
      </c>
      <c r="H25" s="28" t="s">
        <v>277</v>
      </c>
      <c r="I25" s="28"/>
      <c r="J25" s="28" t="s">
        <v>320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</row>
    <row r="26" spans="1:32" ht="102" x14ac:dyDescent="0.2">
      <c r="A26" s="27" t="s">
        <v>314</v>
      </c>
      <c r="B26" s="28"/>
      <c r="C26" s="28" t="s">
        <v>72</v>
      </c>
      <c r="D26" s="28" t="s">
        <v>57</v>
      </c>
      <c r="E26" s="28" t="s">
        <v>319</v>
      </c>
      <c r="F26" s="28" t="s">
        <v>45</v>
      </c>
      <c r="G26" s="28" t="s">
        <v>72</v>
      </c>
      <c r="H26" s="28" t="s">
        <v>277</v>
      </c>
      <c r="I26" s="28"/>
      <c r="J26" s="28" t="s">
        <v>320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</row>
    <row r="27" spans="1:32" ht="25.5" x14ac:dyDescent="0.2">
      <c r="A27" s="27" t="s">
        <v>315</v>
      </c>
      <c r="B27" s="28"/>
      <c r="C27" s="28" t="s">
        <v>67</v>
      </c>
      <c r="D27" s="28" t="s">
        <v>57</v>
      </c>
      <c r="E27" s="28" t="s">
        <v>319</v>
      </c>
      <c r="F27" s="28" t="s">
        <v>45</v>
      </c>
      <c r="G27" s="28" t="s">
        <v>67</v>
      </c>
      <c r="H27" s="28" t="s">
        <v>277</v>
      </c>
      <c r="I27" s="28"/>
      <c r="J27" s="28" t="s">
        <v>320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</row>
    <row r="28" spans="1:32" ht="15" x14ac:dyDescent="0.2">
      <c r="A28" s="27" t="s">
        <v>65</v>
      </c>
      <c r="B28" s="28"/>
      <c r="C28" s="28" t="s">
        <v>45</v>
      </c>
      <c r="D28" s="28" t="s">
        <v>57</v>
      </c>
      <c r="E28" s="28" t="s">
        <v>61</v>
      </c>
      <c r="F28" s="28" t="s">
        <v>45</v>
      </c>
      <c r="G28" s="28" t="s">
        <v>45</v>
      </c>
      <c r="H28" s="28" t="s">
        <v>276</v>
      </c>
      <c r="I28" s="28"/>
      <c r="J28" s="28" t="s">
        <v>60</v>
      </c>
      <c r="K28" s="129">
        <v>5607000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5706000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5717000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</row>
    <row r="29" spans="1:32" ht="25.5" x14ac:dyDescent="0.2">
      <c r="A29" s="27" t="s">
        <v>312</v>
      </c>
      <c r="B29" s="28"/>
      <c r="C29" s="28" t="s">
        <v>69</v>
      </c>
      <c r="D29" s="28" t="s">
        <v>57</v>
      </c>
      <c r="E29" s="28" t="s">
        <v>61</v>
      </c>
      <c r="F29" s="28" t="s">
        <v>45</v>
      </c>
      <c r="G29" s="28" t="s">
        <v>69</v>
      </c>
      <c r="H29" s="28" t="s">
        <v>277</v>
      </c>
      <c r="I29" s="28"/>
      <c r="J29" s="28" t="s">
        <v>60</v>
      </c>
      <c r="K29" s="129">
        <v>3881464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3881464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3881464</v>
      </c>
      <c r="AA29" s="129">
        <v>0</v>
      </c>
      <c r="AB29" s="129">
        <v>0</v>
      </c>
      <c r="AC29" s="129">
        <v>0</v>
      </c>
      <c r="AD29" s="129">
        <v>0</v>
      </c>
      <c r="AE29" s="129">
        <v>0</v>
      </c>
      <c r="AF29" s="129">
        <v>0</v>
      </c>
    </row>
    <row r="30" spans="1:32" ht="51" x14ac:dyDescent="0.2">
      <c r="A30" s="27" t="s">
        <v>313</v>
      </c>
      <c r="B30" s="28"/>
      <c r="C30" s="28" t="s">
        <v>74</v>
      </c>
      <c r="D30" s="28" t="s">
        <v>57</v>
      </c>
      <c r="E30" s="28" t="s">
        <v>61</v>
      </c>
      <c r="F30" s="28" t="s">
        <v>45</v>
      </c>
      <c r="G30" s="28" t="s">
        <v>74</v>
      </c>
      <c r="H30" s="28" t="s">
        <v>277</v>
      </c>
      <c r="I30" s="28"/>
      <c r="J30" s="28" t="s">
        <v>60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</row>
    <row r="31" spans="1:32" ht="102" x14ac:dyDescent="0.2">
      <c r="A31" s="27" t="s">
        <v>314</v>
      </c>
      <c r="B31" s="28"/>
      <c r="C31" s="28" t="s">
        <v>72</v>
      </c>
      <c r="D31" s="28" t="s">
        <v>57</v>
      </c>
      <c r="E31" s="28" t="s">
        <v>61</v>
      </c>
      <c r="F31" s="28" t="s">
        <v>45</v>
      </c>
      <c r="G31" s="28" t="s">
        <v>72</v>
      </c>
      <c r="H31" s="28" t="s">
        <v>277</v>
      </c>
      <c r="I31" s="28"/>
      <c r="J31" s="28" t="s">
        <v>60</v>
      </c>
      <c r="K31" s="129">
        <v>1172202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1172202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1172202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</row>
    <row r="32" spans="1:32" ht="25.5" x14ac:dyDescent="0.2">
      <c r="A32" s="27" t="s">
        <v>315</v>
      </c>
      <c r="B32" s="28"/>
      <c r="C32" s="28" t="s">
        <v>67</v>
      </c>
      <c r="D32" s="28" t="s">
        <v>57</v>
      </c>
      <c r="E32" s="28" t="s">
        <v>61</v>
      </c>
      <c r="F32" s="28" t="s">
        <v>45</v>
      </c>
      <c r="G32" s="28" t="s">
        <v>67</v>
      </c>
      <c r="H32" s="28" t="s">
        <v>277</v>
      </c>
      <c r="I32" s="28"/>
      <c r="J32" s="28" t="s">
        <v>60</v>
      </c>
      <c r="K32" s="129">
        <v>523334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622334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633334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</row>
    <row r="33" spans="1:32" ht="76.5" x14ac:dyDescent="0.2">
      <c r="A33" s="27" t="s">
        <v>316</v>
      </c>
      <c r="B33" s="28"/>
      <c r="C33" s="28" t="s">
        <v>281</v>
      </c>
      <c r="D33" s="28" t="s">
        <v>57</v>
      </c>
      <c r="E33" s="28" t="s">
        <v>61</v>
      </c>
      <c r="F33" s="28" t="s">
        <v>45</v>
      </c>
      <c r="G33" s="28" t="s">
        <v>281</v>
      </c>
      <c r="H33" s="28" t="s">
        <v>277</v>
      </c>
      <c r="I33" s="28"/>
      <c r="J33" s="28" t="s">
        <v>60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</row>
    <row r="34" spans="1:32" ht="15" x14ac:dyDescent="0.2">
      <c r="A34" s="27" t="s">
        <v>321</v>
      </c>
      <c r="B34" s="28"/>
      <c r="C34" s="28" t="s">
        <v>286</v>
      </c>
      <c r="D34" s="28" t="s">
        <v>57</v>
      </c>
      <c r="E34" s="28" t="s">
        <v>61</v>
      </c>
      <c r="F34" s="28" t="s">
        <v>45</v>
      </c>
      <c r="G34" s="28" t="s">
        <v>286</v>
      </c>
      <c r="H34" s="28" t="s">
        <v>277</v>
      </c>
      <c r="I34" s="28"/>
      <c r="J34" s="28" t="s">
        <v>60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>
        <v>0</v>
      </c>
      <c r="X34" s="129">
        <v>0</v>
      </c>
      <c r="Y34" s="129">
        <v>0</v>
      </c>
      <c r="Z34" s="129">
        <v>0</v>
      </c>
      <c r="AA34" s="129">
        <v>0</v>
      </c>
      <c r="AB34" s="129">
        <v>0</v>
      </c>
      <c r="AC34" s="129">
        <v>0</v>
      </c>
      <c r="AD34" s="129">
        <v>0</v>
      </c>
      <c r="AE34" s="129">
        <v>0</v>
      </c>
      <c r="AF34" s="129">
        <v>0</v>
      </c>
    </row>
    <row r="35" spans="1:32" ht="38.25" x14ac:dyDescent="0.2">
      <c r="A35" s="27" t="s">
        <v>322</v>
      </c>
      <c r="B35" s="28"/>
      <c r="C35" s="28" t="s">
        <v>323</v>
      </c>
      <c r="D35" s="28" t="s">
        <v>57</v>
      </c>
      <c r="E35" s="28" t="s">
        <v>61</v>
      </c>
      <c r="F35" s="28" t="s">
        <v>45</v>
      </c>
      <c r="G35" s="28" t="s">
        <v>323</v>
      </c>
      <c r="H35" s="28" t="s">
        <v>277</v>
      </c>
      <c r="I35" s="28"/>
      <c r="J35" s="28" t="s">
        <v>60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  <c r="X35" s="129">
        <v>0</v>
      </c>
      <c r="Y35" s="129">
        <v>0</v>
      </c>
      <c r="Z35" s="129">
        <v>0</v>
      </c>
      <c r="AA35" s="129">
        <v>0</v>
      </c>
      <c r="AB35" s="129">
        <v>0</v>
      </c>
      <c r="AC35" s="129">
        <v>0</v>
      </c>
      <c r="AD35" s="129">
        <v>0</v>
      </c>
      <c r="AE35" s="129">
        <v>0</v>
      </c>
      <c r="AF35" s="129">
        <v>0</v>
      </c>
    </row>
    <row r="36" spans="1:32" ht="27.75" customHeight="1" x14ac:dyDescent="0.2">
      <c r="A36" s="27" t="s">
        <v>317</v>
      </c>
      <c r="B36" s="28"/>
      <c r="C36" s="28" t="s">
        <v>77</v>
      </c>
      <c r="D36" s="28" t="s">
        <v>57</v>
      </c>
      <c r="E36" s="28" t="s">
        <v>61</v>
      </c>
      <c r="F36" s="28" t="s">
        <v>45</v>
      </c>
      <c r="G36" s="28" t="s">
        <v>77</v>
      </c>
      <c r="H36" s="28" t="s">
        <v>277</v>
      </c>
      <c r="I36" s="28"/>
      <c r="J36" s="28" t="s">
        <v>60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0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v>0</v>
      </c>
    </row>
    <row r="37" spans="1:32" ht="14.25" customHeight="1" x14ac:dyDescent="0.2">
      <c r="A37" s="27" t="s">
        <v>318</v>
      </c>
      <c r="B37" s="28"/>
      <c r="C37" s="28" t="s">
        <v>283</v>
      </c>
      <c r="D37" s="28" t="s">
        <v>57</v>
      </c>
      <c r="E37" s="28" t="s">
        <v>61</v>
      </c>
      <c r="F37" s="28" t="s">
        <v>45</v>
      </c>
      <c r="G37" s="28" t="s">
        <v>283</v>
      </c>
      <c r="H37" s="28" t="s">
        <v>277</v>
      </c>
      <c r="I37" s="28"/>
      <c r="J37" s="28" t="s">
        <v>60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</row>
    <row r="38" spans="1:32" ht="27" customHeight="1" x14ac:dyDescent="0.2">
      <c r="A38" s="27" t="s">
        <v>315</v>
      </c>
      <c r="B38" s="28"/>
      <c r="C38" s="28" t="s">
        <v>67</v>
      </c>
      <c r="D38" s="28" t="s">
        <v>57</v>
      </c>
      <c r="E38" s="28" t="s">
        <v>61</v>
      </c>
      <c r="F38" s="28" t="s">
        <v>45</v>
      </c>
      <c r="G38" s="28" t="s">
        <v>67</v>
      </c>
      <c r="H38" s="28" t="s">
        <v>288</v>
      </c>
      <c r="I38" s="28"/>
      <c r="J38" s="28" t="s">
        <v>60</v>
      </c>
      <c r="K38" s="129">
        <v>30000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30000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30000</v>
      </c>
      <c r="AA38" s="129">
        <v>0</v>
      </c>
      <c r="AB38" s="129">
        <v>0</v>
      </c>
      <c r="AC38" s="129">
        <v>0</v>
      </c>
      <c r="AD38" s="129">
        <v>0</v>
      </c>
      <c r="AE38" s="129">
        <v>0</v>
      </c>
      <c r="AF38" s="129">
        <v>0</v>
      </c>
    </row>
    <row r="39" spans="1:32" ht="13.5" customHeight="1" x14ac:dyDescent="0.2">
      <c r="A39" s="27" t="s">
        <v>65</v>
      </c>
      <c r="B39" s="28"/>
      <c r="C39" s="28" t="s">
        <v>45</v>
      </c>
      <c r="D39" s="28" t="s">
        <v>57</v>
      </c>
      <c r="E39" s="28" t="s">
        <v>84</v>
      </c>
      <c r="F39" s="28" t="s">
        <v>45</v>
      </c>
      <c r="G39" s="28" t="s">
        <v>45</v>
      </c>
      <c r="H39" s="28" t="s">
        <v>276</v>
      </c>
      <c r="I39" s="28"/>
      <c r="J39" s="28" t="s">
        <v>291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29">
        <v>0</v>
      </c>
      <c r="Y39" s="129">
        <v>0</v>
      </c>
      <c r="Z39" s="129">
        <v>0</v>
      </c>
      <c r="AA39" s="129">
        <v>0</v>
      </c>
      <c r="AB39" s="129">
        <v>0</v>
      </c>
      <c r="AC39" s="129">
        <v>0</v>
      </c>
      <c r="AD39" s="129">
        <v>0</v>
      </c>
      <c r="AE39" s="129">
        <v>0</v>
      </c>
      <c r="AF39" s="129">
        <v>0</v>
      </c>
    </row>
    <row r="40" spans="1:32" ht="27" customHeight="1" x14ac:dyDescent="0.2">
      <c r="A40" s="27" t="s">
        <v>312</v>
      </c>
      <c r="B40" s="28"/>
      <c r="C40" s="28" t="s">
        <v>69</v>
      </c>
      <c r="D40" s="28" t="s">
        <v>57</v>
      </c>
      <c r="E40" s="28" t="s">
        <v>84</v>
      </c>
      <c r="F40" s="28" t="s">
        <v>45</v>
      </c>
      <c r="G40" s="28" t="s">
        <v>69</v>
      </c>
      <c r="H40" s="28" t="s">
        <v>277</v>
      </c>
      <c r="I40" s="28"/>
      <c r="J40" s="28" t="s">
        <v>291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29">
        <v>0</v>
      </c>
      <c r="X40" s="129">
        <v>0</v>
      </c>
      <c r="Y40" s="129">
        <v>0</v>
      </c>
      <c r="Z40" s="129">
        <v>0</v>
      </c>
      <c r="AA40" s="129">
        <v>0</v>
      </c>
      <c r="AB40" s="129">
        <v>0</v>
      </c>
      <c r="AC40" s="129">
        <v>0</v>
      </c>
      <c r="AD40" s="129">
        <v>0</v>
      </c>
      <c r="AE40" s="129">
        <v>0</v>
      </c>
      <c r="AF40" s="129">
        <v>0</v>
      </c>
    </row>
    <row r="41" spans="1:32" ht="102" x14ac:dyDescent="0.2">
      <c r="A41" s="27" t="s">
        <v>314</v>
      </c>
      <c r="B41" s="28"/>
      <c r="C41" s="28" t="s">
        <v>72</v>
      </c>
      <c r="D41" s="28" t="s">
        <v>57</v>
      </c>
      <c r="E41" s="28" t="s">
        <v>84</v>
      </c>
      <c r="F41" s="28" t="s">
        <v>45</v>
      </c>
      <c r="G41" s="28" t="s">
        <v>72</v>
      </c>
      <c r="H41" s="28" t="s">
        <v>277</v>
      </c>
      <c r="I41" s="28"/>
      <c r="J41" s="28" t="s">
        <v>291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29">
        <v>0</v>
      </c>
      <c r="Z41" s="129">
        <v>0</v>
      </c>
      <c r="AA41" s="129">
        <v>0</v>
      </c>
      <c r="AB41" s="129">
        <v>0</v>
      </c>
      <c r="AC41" s="129">
        <v>0</v>
      </c>
      <c r="AD41" s="129">
        <v>0</v>
      </c>
      <c r="AE41" s="129">
        <v>0</v>
      </c>
      <c r="AF41" s="129">
        <v>0</v>
      </c>
    </row>
    <row r="42" spans="1:32" ht="25.5" x14ac:dyDescent="0.2">
      <c r="A42" s="27" t="s">
        <v>315</v>
      </c>
      <c r="B42" s="28"/>
      <c r="C42" s="28" t="s">
        <v>67</v>
      </c>
      <c r="D42" s="28" t="s">
        <v>57</v>
      </c>
      <c r="E42" s="28" t="s">
        <v>84</v>
      </c>
      <c r="F42" s="28" t="s">
        <v>45</v>
      </c>
      <c r="G42" s="28" t="s">
        <v>67</v>
      </c>
      <c r="H42" s="28" t="s">
        <v>277</v>
      </c>
      <c r="I42" s="28"/>
      <c r="J42" s="28" t="s">
        <v>291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29">
        <v>0</v>
      </c>
      <c r="Z42" s="129">
        <v>0</v>
      </c>
      <c r="AA42" s="129">
        <v>0</v>
      </c>
      <c r="AB42" s="129">
        <v>0</v>
      </c>
      <c r="AC42" s="129">
        <v>0</v>
      </c>
      <c r="AD42" s="129">
        <v>0</v>
      </c>
      <c r="AE42" s="129">
        <v>0</v>
      </c>
      <c r="AF42" s="129">
        <v>0</v>
      </c>
    </row>
    <row r="43" spans="1:32" ht="15" x14ac:dyDescent="0.2">
      <c r="A43" s="27" t="s">
        <v>65</v>
      </c>
      <c r="B43" s="28"/>
      <c r="C43" s="28" t="s">
        <v>45</v>
      </c>
      <c r="D43" s="28" t="s">
        <v>52</v>
      </c>
      <c r="E43" s="28" t="s">
        <v>64</v>
      </c>
      <c r="F43" s="28" t="s">
        <v>45</v>
      </c>
      <c r="G43" s="28" t="s">
        <v>45</v>
      </c>
      <c r="H43" s="28" t="s">
        <v>276</v>
      </c>
      <c r="I43" s="28"/>
      <c r="J43" s="28" t="s">
        <v>63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0</v>
      </c>
      <c r="V43" s="129">
        <v>0</v>
      </c>
      <c r="W43" s="129">
        <v>0</v>
      </c>
      <c r="X43" s="129">
        <v>0</v>
      </c>
      <c r="Y43" s="129">
        <v>0</v>
      </c>
      <c r="Z43" s="129">
        <v>0</v>
      </c>
      <c r="AA43" s="129">
        <v>0</v>
      </c>
      <c r="AB43" s="129">
        <v>0</v>
      </c>
      <c r="AC43" s="129">
        <v>0</v>
      </c>
      <c r="AD43" s="129">
        <v>0</v>
      </c>
      <c r="AE43" s="129">
        <v>0</v>
      </c>
      <c r="AF43" s="129">
        <v>0</v>
      </c>
    </row>
    <row r="44" spans="1:32" ht="25.5" x14ac:dyDescent="0.2">
      <c r="A44" s="27" t="s">
        <v>312</v>
      </c>
      <c r="B44" s="28"/>
      <c r="C44" s="28" t="s">
        <v>69</v>
      </c>
      <c r="D44" s="28" t="s">
        <v>57</v>
      </c>
      <c r="E44" s="28" t="s">
        <v>64</v>
      </c>
      <c r="F44" s="28" t="s">
        <v>45</v>
      </c>
      <c r="G44" s="28" t="s">
        <v>69</v>
      </c>
      <c r="H44" s="28" t="s">
        <v>284</v>
      </c>
      <c r="I44" s="28"/>
      <c r="J44" s="28" t="s">
        <v>63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29">
        <v>0</v>
      </c>
      <c r="Y44" s="129">
        <v>0</v>
      </c>
      <c r="Z44" s="129">
        <v>0</v>
      </c>
      <c r="AA44" s="129">
        <v>0</v>
      </c>
      <c r="AB44" s="129">
        <v>0</v>
      </c>
      <c r="AC44" s="129">
        <v>0</v>
      </c>
      <c r="AD44" s="129">
        <v>0</v>
      </c>
      <c r="AE44" s="129">
        <v>0</v>
      </c>
      <c r="AF44" s="129">
        <v>0</v>
      </c>
    </row>
    <row r="45" spans="1:32" ht="102" x14ac:dyDescent="0.2">
      <c r="A45" s="27" t="s">
        <v>314</v>
      </c>
      <c r="B45" s="28"/>
      <c r="C45" s="28" t="s">
        <v>72</v>
      </c>
      <c r="D45" s="28" t="s">
        <v>57</v>
      </c>
      <c r="E45" s="28" t="s">
        <v>64</v>
      </c>
      <c r="F45" s="28" t="s">
        <v>45</v>
      </c>
      <c r="G45" s="28" t="s">
        <v>72</v>
      </c>
      <c r="H45" s="28" t="s">
        <v>284</v>
      </c>
      <c r="I45" s="28"/>
      <c r="J45" s="28" t="s">
        <v>63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  <c r="W45" s="129">
        <v>0</v>
      </c>
      <c r="X45" s="129">
        <v>0</v>
      </c>
      <c r="Y45" s="129">
        <v>0</v>
      </c>
      <c r="Z45" s="129">
        <v>0</v>
      </c>
      <c r="AA45" s="129">
        <v>0</v>
      </c>
      <c r="AB45" s="129">
        <v>0</v>
      </c>
      <c r="AC45" s="129">
        <v>0</v>
      </c>
      <c r="AD45" s="129">
        <v>0</v>
      </c>
      <c r="AE45" s="129">
        <v>0</v>
      </c>
      <c r="AF45" s="129">
        <v>0</v>
      </c>
    </row>
    <row r="46" spans="1:32" ht="25.5" x14ac:dyDescent="0.2">
      <c r="A46" s="27" t="s">
        <v>315</v>
      </c>
      <c r="B46" s="28"/>
      <c r="C46" s="28" t="s">
        <v>67</v>
      </c>
      <c r="D46" s="28" t="s">
        <v>52</v>
      </c>
      <c r="E46" s="28" t="s">
        <v>64</v>
      </c>
      <c r="F46" s="28" t="s">
        <v>45</v>
      </c>
      <c r="G46" s="28" t="s">
        <v>67</v>
      </c>
      <c r="H46" s="28" t="s">
        <v>277</v>
      </c>
      <c r="I46" s="28"/>
      <c r="J46" s="28" t="s">
        <v>63</v>
      </c>
      <c r="K46" s="129">
        <v>0</v>
      </c>
      <c r="L46" s="129">
        <v>0</v>
      </c>
      <c r="M46" s="129">
        <v>0</v>
      </c>
      <c r="N46" s="129">
        <v>0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29">
        <v>0</v>
      </c>
      <c r="Y46" s="129">
        <v>0</v>
      </c>
      <c r="Z46" s="129">
        <v>0</v>
      </c>
      <c r="AA46" s="129">
        <v>0</v>
      </c>
      <c r="AB46" s="129">
        <v>0</v>
      </c>
      <c r="AC46" s="129">
        <v>0</v>
      </c>
      <c r="AD46" s="129">
        <v>0</v>
      </c>
      <c r="AE46" s="129">
        <v>0</v>
      </c>
      <c r="AF46" s="129">
        <v>0</v>
      </c>
    </row>
    <row r="47" spans="1:32" ht="15" x14ac:dyDescent="0.2">
      <c r="A47" s="27" t="s">
        <v>321</v>
      </c>
      <c r="B47" s="28"/>
      <c r="C47" s="28" t="s">
        <v>286</v>
      </c>
      <c r="D47" s="28" t="s">
        <v>52</v>
      </c>
      <c r="E47" s="28" t="s">
        <v>64</v>
      </c>
      <c r="F47" s="28" t="s">
        <v>45</v>
      </c>
      <c r="G47" s="28" t="s">
        <v>286</v>
      </c>
      <c r="H47" s="28" t="s">
        <v>277</v>
      </c>
      <c r="I47" s="28"/>
      <c r="J47" s="28" t="s">
        <v>63</v>
      </c>
      <c r="K47" s="129">
        <v>0</v>
      </c>
      <c r="L47" s="129">
        <v>0</v>
      </c>
      <c r="M47" s="129">
        <v>0</v>
      </c>
      <c r="N47" s="129">
        <v>0</v>
      </c>
      <c r="O47" s="129">
        <v>0</v>
      </c>
      <c r="P47" s="129">
        <v>0</v>
      </c>
      <c r="Q47" s="129">
        <v>0</v>
      </c>
      <c r="R47" s="129">
        <v>0</v>
      </c>
      <c r="S47" s="129">
        <v>0</v>
      </c>
      <c r="T47" s="129">
        <v>0</v>
      </c>
      <c r="U47" s="129">
        <v>0</v>
      </c>
      <c r="V47" s="129">
        <v>0</v>
      </c>
      <c r="W47" s="129">
        <v>0</v>
      </c>
      <c r="X47" s="129">
        <v>0</v>
      </c>
      <c r="Y47" s="129">
        <v>0</v>
      </c>
      <c r="Z47" s="129">
        <v>0</v>
      </c>
      <c r="AA47" s="129">
        <v>0</v>
      </c>
      <c r="AB47" s="129">
        <v>0</v>
      </c>
      <c r="AC47" s="129">
        <v>0</v>
      </c>
      <c r="AD47" s="129">
        <v>0</v>
      </c>
      <c r="AE47" s="129">
        <v>0</v>
      </c>
      <c r="AF47" s="129">
        <v>0</v>
      </c>
    </row>
    <row r="48" spans="1:32" ht="25.5" x14ac:dyDescent="0.2">
      <c r="A48" s="27" t="s">
        <v>312</v>
      </c>
      <c r="B48" s="28"/>
      <c r="C48" s="28" t="s">
        <v>69</v>
      </c>
      <c r="D48" s="28" t="s">
        <v>57</v>
      </c>
      <c r="E48" s="28" t="s">
        <v>64</v>
      </c>
      <c r="F48" s="28" t="s">
        <v>45</v>
      </c>
      <c r="G48" s="28" t="s">
        <v>69</v>
      </c>
      <c r="H48" s="28" t="s">
        <v>287</v>
      </c>
      <c r="I48" s="28"/>
      <c r="J48" s="28" t="s">
        <v>63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0</v>
      </c>
      <c r="V48" s="129">
        <v>0</v>
      </c>
      <c r="W48" s="129">
        <v>0</v>
      </c>
      <c r="X48" s="129">
        <v>0</v>
      </c>
      <c r="Y48" s="129">
        <v>0</v>
      </c>
      <c r="Z48" s="129">
        <v>0</v>
      </c>
      <c r="AA48" s="129">
        <v>0</v>
      </c>
      <c r="AB48" s="129">
        <v>0</v>
      </c>
      <c r="AC48" s="129">
        <v>0</v>
      </c>
      <c r="AD48" s="129">
        <v>0</v>
      </c>
      <c r="AE48" s="129">
        <v>0</v>
      </c>
      <c r="AF48" s="129">
        <v>0</v>
      </c>
    </row>
    <row r="49" spans="1:32" ht="102" x14ac:dyDescent="0.2">
      <c r="A49" s="27" t="s">
        <v>314</v>
      </c>
      <c r="B49" s="28"/>
      <c r="C49" s="28" t="s">
        <v>72</v>
      </c>
      <c r="D49" s="28" t="s">
        <v>57</v>
      </c>
      <c r="E49" s="28" t="s">
        <v>64</v>
      </c>
      <c r="F49" s="28" t="s">
        <v>45</v>
      </c>
      <c r="G49" s="28" t="s">
        <v>72</v>
      </c>
      <c r="H49" s="28" t="s">
        <v>287</v>
      </c>
      <c r="I49" s="28"/>
      <c r="J49" s="28" t="s">
        <v>63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29">
        <v>0</v>
      </c>
      <c r="T49" s="129">
        <v>0</v>
      </c>
      <c r="U49" s="129">
        <v>0</v>
      </c>
      <c r="V49" s="129">
        <v>0</v>
      </c>
      <c r="W49" s="129">
        <v>0</v>
      </c>
      <c r="X49" s="129">
        <v>0</v>
      </c>
      <c r="Y49" s="129">
        <v>0</v>
      </c>
      <c r="Z49" s="129">
        <v>0</v>
      </c>
      <c r="AA49" s="129">
        <v>0</v>
      </c>
      <c r="AB49" s="129">
        <v>0</v>
      </c>
      <c r="AC49" s="129">
        <v>0</v>
      </c>
      <c r="AD49" s="129">
        <v>0</v>
      </c>
      <c r="AE49" s="129">
        <v>0</v>
      </c>
      <c r="AF49" s="129">
        <v>0</v>
      </c>
    </row>
    <row r="50" spans="1:32" ht="14.25" x14ac:dyDescent="0.2">
      <c r="A50" s="111"/>
      <c r="B50" s="112"/>
      <c r="C50" s="112"/>
      <c r="D50" s="112"/>
      <c r="E50" s="112"/>
      <c r="F50" s="112"/>
      <c r="G50" s="113"/>
      <c r="H50" s="113"/>
      <c r="I50" s="113"/>
      <c r="J50" s="113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</row>
    <row r="51" spans="1:32" ht="15" x14ac:dyDescent="0.2">
      <c r="A51" s="27" t="s">
        <v>44</v>
      </c>
      <c r="B51" s="28"/>
      <c r="C51" s="28" t="s">
        <v>324</v>
      </c>
      <c r="D51" s="28" t="s">
        <v>57</v>
      </c>
      <c r="E51" s="28" t="s">
        <v>319</v>
      </c>
      <c r="F51" s="28" t="s">
        <v>45</v>
      </c>
      <c r="G51" s="28"/>
      <c r="H51" s="28" t="s">
        <v>276</v>
      </c>
      <c r="I51" s="28" t="s">
        <v>324</v>
      </c>
      <c r="J51" s="28" t="s">
        <v>320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129">
        <v>0</v>
      </c>
      <c r="Q51" s="129">
        <v>0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29">
        <v>0</v>
      </c>
      <c r="Y51" s="129">
        <v>0</v>
      </c>
      <c r="Z51" s="129">
        <v>0</v>
      </c>
      <c r="AA51" s="129">
        <v>0</v>
      </c>
      <c r="AB51" s="129">
        <v>0</v>
      </c>
      <c r="AC51" s="129">
        <v>0</v>
      </c>
      <c r="AD51" s="129">
        <v>0</v>
      </c>
      <c r="AE51" s="129">
        <v>0</v>
      </c>
      <c r="AF51" s="129">
        <v>0</v>
      </c>
    </row>
    <row r="52" spans="1:32" ht="15" x14ac:dyDescent="0.2">
      <c r="A52" s="27" t="s">
        <v>44</v>
      </c>
      <c r="B52" s="28"/>
      <c r="C52" s="28" t="s">
        <v>324</v>
      </c>
      <c r="D52" s="28" t="s">
        <v>57</v>
      </c>
      <c r="E52" s="28" t="s">
        <v>84</v>
      </c>
      <c r="F52" s="28" t="s">
        <v>45</v>
      </c>
      <c r="G52" s="28"/>
      <c r="H52" s="28" t="s">
        <v>276</v>
      </c>
      <c r="I52" s="28" t="s">
        <v>324</v>
      </c>
      <c r="J52" s="28" t="s">
        <v>291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0</v>
      </c>
      <c r="S52" s="129">
        <v>0</v>
      </c>
      <c r="T52" s="129">
        <v>0</v>
      </c>
      <c r="U52" s="129">
        <v>0</v>
      </c>
      <c r="V52" s="129">
        <v>0</v>
      </c>
      <c r="W52" s="129">
        <v>0</v>
      </c>
      <c r="X52" s="129">
        <v>0</v>
      </c>
      <c r="Y52" s="129">
        <v>0</v>
      </c>
      <c r="Z52" s="129">
        <v>0</v>
      </c>
      <c r="AA52" s="129">
        <v>0</v>
      </c>
      <c r="AB52" s="129">
        <v>0</v>
      </c>
      <c r="AC52" s="129">
        <v>0</v>
      </c>
      <c r="AD52" s="129">
        <v>0</v>
      </c>
      <c r="AE52" s="129">
        <v>0</v>
      </c>
      <c r="AF52" s="129">
        <v>0</v>
      </c>
    </row>
    <row r="53" spans="1:32" ht="25.5" x14ac:dyDescent="0.2">
      <c r="A53" s="27" t="s">
        <v>83</v>
      </c>
      <c r="B53" s="28" t="s">
        <v>290</v>
      </c>
      <c r="C53" s="28"/>
      <c r="D53" s="28" t="s">
        <v>57</v>
      </c>
      <c r="E53" s="28" t="s">
        <v>319</v>
      </c>
      <c r="F53" s="28" t="s">
        <v>45</v>
      </c>
      <c r="G53" s="28"/>
      <c r="H53" s="28"/>
      <c r="I53" s="28" t="s">
        <v>55</v>
      </c>
      <c r="J53" s="28" t="s">
        <v>320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29">
        <v>0</v>
      </c>
      <c r="R53" s="129">
        <v>0</v>
      </c>
      <c r="S53" s="129">
        <v>0</v>
      </c>
      <c r="T53" s="129">
        <v>0</v>
      </c>
      <c r="U53" s="129">
        <v>0</v>
      </c>
      <c r="V53" s="129">
        <v>0</v>
      </c>
      <c r="W53" s="129">
        <v>0</v>
      </c>
      <c r="X53" s="129">
        <v>0</v>
      </c>
      <c r="Y53" s="129">
        <v>0</v>
      </c>
      <c r="Z53" s="129">
        <v>0</v>
      </c>
      <c r="AA53" s="129">
        <v>0</v>
      </c>
      <c r="AB53" s="129">
        <v>0</v>
      </c>
      <c r="AC53" s="129">
        <v>0</v>
      </c>
      <c r="AD53" s="129">
        <v>0</v>
      </c>
      <c r="AE53" s="129">
        <v>0</v>
      </c>
      <c r="AF53" s="129">
        <v>0</v>
      </c>
    </row>
    <row r="54" spans="1:32" ht="25.5" x14ac:dyDescent="0.2">
      <c r="A54" s="27" t="s">
        <v>83</v>
      </c>
      <c r="B54" s="28" t="s">
        <v>290</v>
      </c>
      <c r="C54" s="28"/>
      <c r="D54" s="28" t="s">
        <v>57</v>
      </c>
      <c r="E54" s="28" t="s">
        <v>319</v>
      </c>
      <c r="F54" s="28" t="s">
        <v>45</v>
      </c>
      <c r="G54" s="28"/>
      <c r="H54" s="28"/>
      <c r="I54" s="28" t="s">
        <v>50</v>
      </c>
      <c r="J54" s="28" t="s">
        <v>320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129">
        <v>0</v>
      </c>
      <c r="Q54" s="129">
        <v>0</v>
      </c>
      <c r="R54" s="129">
        <v>0</v>
      </c>
      <c r="S54" s="129">
        <v>0</v>
      </c>
      <c r="T54" s="129">
        <v>0</v>
      </c>
      <c r="U54" s="129">
        <v>0</v>
      </c>
      <c r="V54" s="129">
        <v>0</v>
      </c>
      <c r="W54" s="129">
        <v>0</v>
      </c>
      <c r="X54" s="129">
        <v>0</v>
      </c>
      <c r="Y54" s="129">
        <v>0</v>
      </c>
      <c r="Z54" s="129">
        <v>0</v>
      </c>
      <c r="AA54" s="129">
        <v>0</v>
      </c>
      <c r="AB54" s="129">
        <v>0</v>
      </c>
      <c r="AC54" s="129">
        <v>0</v>
      </c>
      <c r="AD54" s="129">
        <v>0</v>
      </c>
      <c r="AE54" s="129">
        <v>0</v>
      </c>
      <c r="AF54" s="129">
        <v>0</v>
      </c>
    </row>
    <row r="55" spans="1:32" ht="25.5" x14ac:dyDescent="0.2">
      <c r="A55" s="27" t="s">
        <v>83</v>
      </c>
      <c r="B55" s="28" t="s">
        <v>290</v>
      </c>
      <c r="C55" s="28"/>
      <c r="D55" s="28" t="s">
        <v>57</v>
      </c>
      <c r="E55" s="28" t="s">
        <v>84</v>
      </c>
      <c r="F55" s="28" t="s">
        <v>45</v>
      </c>
      <c r="G55" s="28"/>
      <c r="H55" s="28"/>
      <c r="I55" s="28" t="s">
        <v>55</v>
      </c>
      <c r="J55" s="28" t="s">
        <v>291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129">
        <v>0</v>
      </c>
      <c r="Q55" s="129">
        <v>0</v>
      </c>
      <c r="R55" s="129">
        <v>0</v>
      </c>
      <c r="S55" s="129">
        <v>0</v>
      </c>
      <c r="T55" s="129">
        <v>0</v>
      </c>
      <c r="U55" s="129">
        <v>0</v>
      </c>
      <c r="V55" s="129">
        <v>0</v>
      </c>
      <c r="W55" s="129">
        <v>0</v>
      </c>
      <c r="X55" s="129">
        <v>0</v>
      </c>
      <c r="Y55" s="129">
        <v>0</v>
      </c>
      <c r="Z55" s="129">
        <v>0</v>
      </c>
      <c r="AA55" s="129">
        <v>0</v>
      </c>
      <c r="AB55" s="129">
        <v>0</v>
      </c>
      <c r="AC55" s="129">
        <v>0</v>
      </c>
      <c r="AD55" s="129">
        <v>0</v>
      </c>
      <c r="AE55" s="129">
        <v>0</v>
      </c>
      <c r="AF55" s="129">
        <v>0</v>
      </c>
    </row>
    <row r="57" spans="1:32" x14ac:dyDescent="0.2">
      <c r="A57" s="185" t="s">
        <v>338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</row>
    <row r="58" spans="1:32" x14ac:dyDescent="0.2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</row>
  </sheetData>
  <mergeCells count="35">
    <mergeCell ref="A57:V58"/>
    <mergeCell ref="B3:G3"/>
    <mergeCell ref="A5:A8"/>
    <mergeCell ref="B5:B8"/>
    <mergeCell ref="C5:C8"/>
    <mergeCell ref="D5:D8"/>
    <mergeCell ref="E5:E8"/>
    <mergeCell ref="F5:F8"/>
    <mergeCell ref="G5:G8"/>
    <mergeCell ref="Q7:R7"/>
    <mergeCell ref="H5:H8"/>
    <mergeCell ref="I5:I8"/>
    <mergeCell ref="J5:J8"/>
    <mergeCell ref="K5:AF5"/>
    <mergeCell ref="K6:K8"/>
    <mergeCell ref="L6:R6"/>
    <mergeCell ref="S6:S8"/>
    <mergeCell ref="T6:Y6"/>
    <mergeCell ref="Z6:Z8"/>
    <mergeCell ref="AA6:AF6"/>
    <mergeCell ref="L7:L8"/>
    <mergeCell ref="M7:M8"/>
    <mergeCell ref="N7:N8"/>
    <mergeCell ref="O7:O8"/>
    <mergeCell ref="P7:P8"/>
    <mergeCell ref="AB7:AB8"/>
    <mergeCell ref="AC7:AC8"/>
    <mergeCell ref="AD7:AD8"/>
    <mergeCell ref="AE7:AF7"/>
    <mergeCell ref="T7:T8"/>
    <mergeCell ref="U7:U8"/>
    <mergeCell ref="V7:V8"/>
    <mergeCell ref="W7:W8"/>
    <mergeCell ref="X7:Y7"/>
    <mergeCell ref="AA7:AA8"/>
  </mergeCells>
  <pageMargins left="0" right="0" top="0.74803149606299213" bottom="0" header="0" footer="0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topLeftCell="A7" workbookViewId="0">
      <selection activeCell="A80" sqref="A80:V81"/>
    </sheetView>
  </sheetViews>
  <sheetFormatPr defaultRowHeight="12.75" x14ac:dyDescent="0.2"/>
  <cols>
    <col min="1" max="1" width="23.28515625" customWidth="1"/>
    <col min="2" max="2" width="7" customWidth="1"/>
    <col min="3" max="3" width="12.42578125" customWidth="1"/>
    <col min="5" max="5" width="15.28515625" customWidth="1"/>
    <col min="6" max="6" width="7.85546875" customWidth="1"/>
    <col min="7" max="7" width="7.140625" customWidth="1"/>
    <col min="8" max="8" width="7.7109375" customWidth="1"/>
    <col min="9" max="9" width="6.85546875" customWidth="1"/>
    <col min="10" max="10" width="8.7109375" customWidth="1"/>
    <col min="11" max="11" width="10.42578125" customWidth="1"/>
    <col min="12" max="12" width="15.5703125" customWidth="1"/>
    <col min="13" max="13" width="12.140625" customWidth="1"/>
    <col min="14" max="14" width="15" customWidth="1"/>
    <col min="15" max="15" width="13.28515625" customWidth="1"/>
    <col min="16" max="16" width="12.5703125" customWidth="1"/>
    <col min="17" max="17" width="6.85546875" customWidth="1"/>
    <col min="19" max="19" width="11.28515625" customWidth="1"/>
    <col min="20" max="20" width="15.7109375" customWidth="1"/>
    <col min="21" max="21" width="14.85546875" customWidth="1"/>
    <col min="22" max="22" width="13.140625" customWidth="1"/>
    <col min="23" max="23" width="12.7109375" customWidth="1"/>
    <col min="24" max="24" width="8" customWidth="1"/>
    <col min="26" max="26" width="11.140625" customWidth="1"/>
    <col min="27" max="27" width="15" customWidth="1"/>
    <col min="28" max="28" width="15.5703125" customWidth="1"/>
    <col min="29" max="30" width="13" customWidth="1"/>
    <col min="31" max="31" width="7.5703125" customWidth="1"/>
  </cols>
  <sheetData>
    <row r="1" spans="1:32" x14ac:dyDescent="0.2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 t="s">
        <v>266</v>
      </c>
    </row>
    <row r="2" spans="1:32" ht="14.25" x14ac:dyDescent="0.2">
      <c r="A2" s="22"/>
      <c r="B2" s="5" t="s">
        <v>267</v>
      </c>
      <c r="C2" s="5"/>
      <c r="D2" s="5"/>
      <c r="E2" s="5"/>
      <c r="F2" s="5"/>
      <c r="G2" s="5"/>
      <c r="H2" s="5"/>
      <c r="I2" s="5"/>
      <c r="J2" s="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2" ht="14.25" x14ac:dyDescent="0.2">
      <c r="A3" s="22"/>
      <c r="B3" s="148" t="s">
        <v>339</v>
      </c>
      <c r="C3" s="148"/>
      <c r="D3" s="148"/>
      <c r="E3" s="148"/>
      <c r="F3" s="148"/>
      <c r="G3" s="148"/>
      <c r="H3" s="5"/>
      <c r="I3" s="5"/>
      <c r="J3" s="5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32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32" x14ac:dyDescent="0.2">
      <c r="A5" s="173" t="s">
        <v>18</v>
      </c>
      <c r="B5" s="173" t="s">
        <v>268</v>
      </c>
      <c r="C5" s="173" t="s">
        <v>33</v>
      </c>
      <c r="D5" s="173" t="s">
        <v>35</v>
      </c>
      <c r="E5" s="173" t="s">
        <v>36</v>
      </c>
      <c r="F5" s="173" t="s">
        <v>269</v>
      </c>
      <c r="G5" s="173" t="s">
        <v>270</v>
      </c>
      <c r="H5" s="173" t="s">
        <v>271</v>
      </c>
      <c r="I5" s="173" t="s">
        <v>272</v>
      </c>
      <c r="J5" s="173" t="s">
        <v>34</v>
      </c>
      <c r="K5" s="182" t="s">
        <v>273</v>
      </c>
      <c r="L5" s="183"/>
      <c r="M5" s="183"/>
      <c r="N5" s="183"/>
      <c r="O5" s="183"/>
      <c r="P5" s="183"/>
      <c r="Q5" s="183"/>
      <c r="R5" s="184"/>
      <c r="S5" s="182" t="s">
        <v>273</v>
      </c>
      <c r="T5" s="183"/>
      <c r="U5" s="183"/>
      <c r="V5" s="183"/>
      <c r="W5" s="183"/>
      <c r="X5" s="183"/>
      <c r="Y5" s="184"/>
      <c r="Z5" s="182" t="s">
        <v>273</v>
      </c>
      <c r="AA5" s="183"/>
      <c r="AB5" s="183"/>
      <c r="AC5" s="183"/>
      <c r="AD5" s="183"/>
      <c r="AE5" s="183"/>
      <c r="AF5" s="184"/>
    </row>
    <row r="6" spans="1:32" x14ac:dyDescent="0.2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3" t="s">
        <v>37</v>
      </c>
      <c r="L6" s="182" t="s">
        <v>38</v>
      </c>
      <c r="M6" s="183"/>
      <c r="N6" s="183"/>
      <c r="O6" s="183"/>
      <c r="P6" s="183"/>
      <c r="Q6" s="183"/>
      <c r="R6" s="184"/>
      <c r="S6" s="173" t="s">
        <v>37</v>
      </c>
      <c r="T6" s="182" t="s">
        <v>38</v>
      </c>
      <c r="U6" s="183"/>
      <c r="V6" s="183"/>
      <c r="W6" s="183"/>
      <c r="X6" s="183"/>
      <c r="Y6" s="184"/>
      <c r="Z6" s="173" t="s">
        <v>37</v>
      </c>
      <c r="AA6" s="182" t="s">
        <v>38</v>
      </c>
      <c r="AB6" s="183"/>
      <c r="AC6" s="183"/>
      <c r="AD6" s="183"/>
      <c r="AE6" s="183"/>
      <c r="AF6" s="184"/>
    </row>
    <row r="7" spans="1:32" ht="90" customHeight="1" x14ac:dyDescent="0.2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3" t="s">
        <v>295</v>
      </c>
      <c r="M7" s="173" t="s">
        <v>275</v>
      </c>
      <c r="N7" s="173" t="s">
        <v>39</v>
      </c>
      <c r="O7" s="173" t="s">
        <v>40</v>
      </c>
      <c r="P7" s="173" t="s">
        <v>41</v>
      </c>
      <c r="Q7" s="175" t="s">
        <v>42</v>
      </c>
      <c r="R7" s="176"/>
      <c r="S7" s="177"/>
      <c r="T7" s="173" t="s">
        <v>274</v>
      </c>
      <c r="U7" s="173" t="s">
        <v>39</v>
      </c>
      <c r="V7" s="173" t="s">
        <v>40</v>
      </c>
      <c r="W7" s="173" t="s">
        <v>41</v>
      </c>
      <c r="X7" s="175" t="s">
        <v>42</v>
      </c>
      <c r="Y7" s="176"/>
      <c r="Z7" s="177"/>
      <c r="AA7" s="173" t="s">
        <v>274</v>
      </c>
      <c r="AB7" s="173" t="s">
        <v>39</v>
      </c>
      <c r="AC7" s="173" t="s">
        <v>40</v>
      </c>
      <c r="AD7" s="173" t="s">
        <v>41</v>
      </c>
      <c r="AE7" s="175" t="s">
        <v>42</v>
      </c>
      <c r="AF7" s="176"/>
    </row>
    <row r="8" spans="1:32" ht="97.5" customHeight="1" x14ac:dyDescent="0.2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06" t="s">
        <v>37</v>
      </c>
      <c r="R8" s="106" t="s">
        <v>43</v>
      </c>
      <c r="S8" s="174"/>
      <c r="T8" s="174"/>
      <c r="U8" s="174"/>
      <c r="V8" s="174"/>
      <c r="W8" s="174"/>
      <c r="X8" s="106" t="s">
        <v>37</v>
      </c>
      <c r="Y8" s="106" t="s">
        <v>43</v>
      </c>
      <c r="Z8" s="174"/>
      <c r="AA8" s="174"/>
      <c r="AB8" s="174"/>
      <c r="AC8" s="174"/>
      <c r="AD8" s="174"/>
      <c r="AE8" s="106" t="s">
        <v>37</v>
      </c>
      <c r="AF8" s="106" t="s">
        <v>43</v>
      </c>
    </row>
    <row r="9" spans="1:32" x14ac:dyDescent="0.2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06">
        <v>6</v>
      </c>
      <c r="G9" s="106">
        <v>7</v>
      </c>
      <c r="H9" s="106">
        <v>8</v>
      </c>
      <c r="I9" s="106">
        <v>9</v>
      </c>
      <c r="J9" s="106">
        <v>10</v>
      </c>
      <c r="K9" s="106">
        <v>11</v>
      </c>
      <c r="L9" s="106">
        <v>12</v>
      </c>
      <c r="M9" s="106"/>
      <c r="N9" s="106">
        <v>13</v>
      </c>
      <c r="O9" s="106">
        <v>14</v>
      </c>
      <c r="P9" s="106">
        <v>15</v>
      </c>
      <c r="Q9" s="106">
        <v>16</v>
      </c>
      <c r="R9" s="106">
        <v>17</v>
      </c>
      <c r="S9" s="106">
        <v>18</v>
      </c>
      <c r="T9" s="106">
        <v>19</v>
      </c>
      <c r="U9" s="106">
        <v>20</v>
      </c>
      <c r="V9" s="106">
        <v>21</v>
      </c>
      <c r="W9" s="106">
        <v>22</v>
      </c>
      <c r="X9" s="106">
        <v>23</v>
      </c>
      <c r="Y9" s="106">
        <v>24</v>
      </c>
      <c r="Z9" s="106">
        <v>25</v>
      </c>
      <c r="AA9" s="106">
        <v>26</v>
      </c>
      <c r="AB9" s="106">
        <v>27</v>
      </c>
      <c r="AC9" s="106">
        <v>28</v>
      </c>
      <c r="AD9" s="106">
        <v>29</v>
      </c>
      <c r="AE9" s="106">
        <v>30</v>
      </c>
      <c r="AF9" s="106">
        <v>31</v>
      </c>
    </row>
    <row r="10" spans="1:32" ht="13.5" customHeight="1" x14ac:dyDescent="0.2">
      <c r="A10" s="27" t="s">
        <v>44</v>
      </c>
      <c r="B10" s="28"/>
      <c r="C10" s="28" t="s">
        <v>45</v>
      </c>
      <c r="D10" s="28" t="s">
        <v>47</v>
      </c>
      <c r="E10" s="28" t="s">
        <v>48</v>
      </c>
      <c r="F10" s="28" t="s">
        <v>45</v>
      </c>
      <c r="G10" s="28"/>
      <c r="H10" s="28"/>
      <c r="I10" s="28" t="s">
        <v>45</v>
      </c>
      <c r="J10" s="28" t="s">
        <v>46</v>
      </c>
      <c r="K10" s="29">
        <f>K11+K12+K13</f>
        <v>5893964.7599999998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5871000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5879000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</row>
    <row r="11" spans="1:32" ht="128.25" customHeight="1" x14ac:dyDescent="0.2">
      <c r="A11" s="27" t="s">
        <v>54</v>
      </c>
      <c r="B11" s="28"/>
      <c r="C11" s="28" t="s">
        <v>45</v>
      </c>
      <c r="D11" s="28" t="s">
        <v>57</v>
      </c>
      <c r="E11" s="28" t="s">
        <v>58</v>
      </c>
      <c r="F11" s="28" t="s">
        <v>45</v>
      </c>
      <c r="G11" s="28"/>
      <c r="H11" s="28"/>
      <c r="I11" s="28" t="s">
        <v>55</v>
      </c>
      <c r="J11" s="28" t="s">
        <v>56</v>
      </c>
      <c r="K11" s="29">
        <v>305000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305000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305000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</row>
    <row r="12" spans="1:32" ht="39" customHeight="1" x14ac:dyDescent="0.2">
      <c r="A12" s="27" t="s">
        <v>59</v>
      </c>
      <c r="B12" s="28"/>
      <c r="C12" s="28" t="s">
        <v>45</v>
      </c>
      <c r="D12" s="28" t="s">
        <v>57</v>
      </c>
      <c r="E12" s="28" t="s">
        <v>61</v>
      </c>
      <c r="F12" s="28" t="s">
        <v>45</v>
      </c>
      <c r="G12" s="28"/>
      <c r="H12" s="28"/>
      <c r="I12" s="28" t="s">
        <v>55</v>
      </c>
      <c r="J12" s="28" t="s">
        <v>60</v>
      </c>
      <c r="K12" s="29">
        <v>5555000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5566000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5574000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</row>
    <row r="13" spans="1:32" ht="14.25" customHeight="1" x14ac:dyDescent="0.2">
      <c r="A13" s="27" t="s">
        <v>341</v>
      </c>
      <c r="B13" s="28"/>
      <c r="C13" s="28" t="s">
        <v>45</v>
      </c>
      <c r="D13" s="28" t="s">
        <v>52</v>
      </c>
      <c r="E13" s="28" t="s">
        <v>64</v>
      </c>
      <c r="F13" s="28" t="s">
        <v>45</v>
      </c>
      <c r="G13" s="28"/>
      <c r="H13" s="28"/>
      <c r="I13" s="28" t="s">
        <v>50</v>
      </c>
      <c r="J13" s="28" t="s">
        <v>63</v>
      </c>
      <c r="K13" s="29">
        <v>33964.76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</row>
    <row r="14" spans="1:32" ht="128.25" customHeight="1" x14ac:dyDescent="0.2">
      <c r="A14" s="27" t="s">
        <v>292</v>
      </c>
      <c r="B14" s="28"/>
      <c r="C14" s="28" t="s">
        <v>45</v>
      </c>
      <c r="D14" s="28" t="s">
        <v>57</v>
      </c>
      <c r="E14" s="28" t="s">
        <v>58</v>
      </c>
      <c r="F14" s="28" t="s">
        <v>45</v>
      </c>
      <c r="G14" s="28"/>
      <c r="H14" s="28"/>
      <c r="I14" s="28" t="s">
        <v>50</v>
      </c>
      <c r="J14" s="28" t="s">
        <v>56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</row>
    <row r="15" spans="1:32" ht="12" customHeight="1" x14ac:dyDescent="0.2">
      <c r="A15" s="27" t="s">
        <v>62</v>
      </c>
      <c r="B15" s="28"/>
      <c r="C15" s="28" t="s">
        <v>45</v>
      </c>
      <c r="D15" s="28" t="s">
        <v>52</v>
      </c>
      <c r="E15" s="28" t="s">
        <v>64</v>
      </c>
      <c r="F15" s="28" t="s">
        <v>45</v>
      </c>
      <c r="G15" s="28"/>
      <c r="H15" s="28"/>
      <c r="I15" s="28" t="s">
        <v>50</v>
      </c>
      <c r="J15" s="28" t="s">
        <v>63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</row>
    <row r="16" spans="1:32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</row>
    <row r="17" spans="1:32" ht="15" customHeight="1" x14ac:dyDescent="0.2">
      <c r="A17" s="27" t="s">
        <v>65</v>
      </c>
      <c r="B17" s="28"/>
      <c r="C17" s="28" t="s">
        <v>45</v>
      </c>
      <c r="D17" s="28" t="s">
        <v>57</v>
      </c>
      <c r="E17" s="28" t="s">
        <v>58</v>
      </c>
      <c r="F17" s="28" t="s">
        <v>45</v>
      </c>
      <c r="G17" s="28" t="s">
        <v>45</v>
      </c>
      <c r="H17" s="28" t="s">
        <v>276</v>
      </c>
      <c r="I17" s="28"/>
      <c r="J17" s="28" t="s">
        <v>56</v>
      </c>
      <c r="K17" s="29">
        <f>K18+K19+K20+K21+K22+K23+K24+K25+K26+K27+K28+K29+K30+K31+K32</f>
        <v>305000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305000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305000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</row>
    <row r="18" spans="1:32" ht="15.75" customHeight="1" x14ac:dyDescent="0.2">
      <c r="A18" s="27" t="s">
        <v>68</v>
      </c>
      <c r="B18" s="28"/>
      <c r="C18" s="28" t="s">
        <v>69</v>
      </c>
      <c r="D18" s="28" t="s">
        <v>57</v>
      </c>
      <c r="E18" s="28" t="s">
        <v>58</v>
      </c>
      <c r="F18" s="28" t="s">
        <v>154</v>
      </c>
      <c r="G18" s="28" t="s">
        <v>69</v>
      </c>
      <c r="H18" s="28" t="s">
        <v>277</v>
      </c>
      <c r="I18" s="28"/>
      <c r="J18" s="28" t="s">
        <v>56</v>
      </c>
      <c r="K18" s="29">
        <f>'Расчет  50300 (2)'!E8</f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</row>
    <row r="19" spans="1:32" ht="13.5" customHeight="1" x14ac:dyDescent="0.2">
      <c r="A19" s="27" t="s">
        <v>278</v>
      </c>
      <c r="B19" s="28"/>
      <c r="C19" s="28" t="s">
        <v>74</v>
      </c>
      <c r="D19" s="28" t="s">
        <v>57</v>
      </c>
      <c r="E19" s="28" t="s">
        <v>58</v>
      </c>
      <c r="F19" s="28" t="s">
        <v>279</v>
      </c>
      <c r="G19" s="28" t="s">
        <v>74</v>
      </c>
      <c r="H19" s="28" t="s">
        <v>277</v>
      </c>
      <c r="I19" s="28"/>
      <c r="J19" s="28" t="s">
        <v>56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</row>
    <row r="20" spans="1:32" ht="25.5" customHeight="1" x14ac:dyDescent="0.2">
      <c r="A20" s="27" t="s">
        <v>139</v>
      </c>
      <c r="B20" s="28"/>
      <c r="C20" s="28" t="s">
        <v>72</v>
      </c>
      <c r="D20" s="28" t="s">
        <v>57</v>
      </c>
      <c r="E20" s="28" t="s">
        <v>58</v>
      </c>
      <c r="F20" s="28" t="s">
        <v>166</v>
      </c>
      <c r="G20" s="28" t="s">
        <v>72</v>
      </c>
      <c r="H20" s="28" t="s">
        <v>277</v>
      </c>
      <c r="I20" s="28"/>
      <c r="J20" s="28" t="s">
        <v>56</v>
      </c>
      <c r="K20" s="29">
        <f>'Расчет  50300 (2)'!F20</f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</row>
    <row r="21" spans="1:32" ht="15" customHeight="1" x14ac:dyDescent="0.2">
      <c r="A21" s="27" t="s">
        <v>82</v>
      </c>
      <c r="B21" s="28"/>
      <c r="C21" s="28" t="s">
        <v>67</v>
      </c>
      <c r="D21" s="28" t="s">
        <v>57</v>
      </c>
      <c r="E21" s="28" t="s">
        <v>58</v>
      </c>
      <c r="F21" s="28" t="s">
        <v>168</v>
      </c>
      <c r="G21" s="28" t="s">
        <v>67</v>
      </c>
      <c r="H21" s="28" t="s">
        <v>277</v>
      </c>
      <c r="I21" s="28"/>
      <c r="J21" s="28" t="s">
        <v>56</v>
      </c>
      <c r="K21" s="29">
        <f>'Расчет  50300 (2)'!F30</f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</row>
    <row r="22" spans="1:32" ht="12.75" customHeight="1" x14ac:dyDescent="0.2">
      <c r="A22" s="114" t="s">
        <v>79</v>
      </c>
      <c r="B22" s="28"/>
      <c r="C22" s="28" t="s">
        <v>67</v>
      </c>
      <c r="D22" s="28" t="s">
        <v>57</v>
      </c>
      <c r="E22" s="28" t="s">
        <v>58</v>
      </c>
      <c r="F22" s="28" t="s">
        <v>167</v>
      </c>
      <c r="G22" s="28" t="s">
        <v>67</v>
      </c>
      <c r="H22" s="28" t="s">
        <v>277</v>
      </c>
      <c r="I22" s="28"/>
      <c r="J22" s="28" t="s">
        <v>56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</row>
    <row r="23" spans="1:32" ht="13.5" customHeight="1" x14ac:dyDescent="0.2">
      <c r="A23" s="114" t="s">
        <v>70</v>
      </c>
      <c r="B23" s="28"/>
      <c r="C23" s="28" t="s">
        <v>67</v>
      </c>
      <c r="D23" s="28" t="s">
        <v>57</v>
      </c>
      <c r="E23" s="28" t="s">
        <v>58</v>
      </c>
      <c r="F23" s="28" t="s">
        <v>165</v>
      </c>
      <c r="G23" s="28" t="s">
        <v>67</v>
      </c>
      <c r="H23" s="28" t="s">
        <v>277</v>
      </c>
      <c r="I23" s="28"/>
      <c r="J23" s="28" t="s">
        <v>56</v>
      </c>
      <c r="K23" s="29">
        <f>'Расчет  50300 (2)'!F50</f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</row>
    <row r="24" spans="1:32" ht="24.75" customHeight="1" x14ac:dyDescent="0.2">
      <c r="A24" s="114" t="s">
        <v>66</v>
      </c>
      <c r="B24" s="28"/>
      <c r="C24" s="28" t="s">
        <v>67</v>
      </c>
      <c r="D24" s="28" t="s">
        <v>57</v>
      </c>
      <c r="E24" s="28" t="s">
        <v>58</v>
      </c>
      <c r="F24" s="28" t="s">
        <v>280</v>
      </c>
      <c r="G24" s="28" t="s">
        <v>67</v>
      </c>
      <c r="H24" s="28" t="s">
        <v>277</v>
      </c>
      <c r="I24" s="28"/>
      <c r="J24" s="28" t="s">
        <v>56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</row>
    <row r="25" spans="1:32" ht="26.25" customHeight="1" x14ac:dyDescent="0.2">
      <c r="A25" s="114" t="s">
        <v>78</v>
      </c>
      <c r="B25" s="28"/>
      <c r="C25" s="28" t="s">
        <v>67</v>
      </c>
      <c r="D25" s="28" t="s">
        <v>57</v>
      </c>
      <c r="E25" s="28" t="s">
        <v>58</v>
      </c>
      <c r="F25" s="28" t="s">
        <v>162</v>
      </c>
      <c r="G25" s="28" t="s">
        <v>67</v>
      </c>
      <c r="H25" s="28" t="s">
        <v>277</v>
      </c>
      <c r="I25" s="28"/>
      <c r="J25" s="28" t="s">
        <v>56</v>
      </c>
      <c r="K25" s="29">
        <f>'Расчет  50300 (2)'!E61</f>
        <v>15000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15000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15000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</row>
    <row r="26" spans="1:32" ht="14.25" customHeight="1" x14ac:dyDescent="0.2">
      <c r="A26" s="114" t="s">
        <v>75</v>
      </c>
      <c r="B26" s="28"/>
      <c r="C26" s="28" t="s">
        <v>67</v>
      </c>
      <c r="D26" s="28" t="s">
        <v>57</v>
      </c>
      <c r="E26" s="28" t="s">
        <v>58</v>
      </c>
      <c r="F26" s="28" t="s">
        <v>160</v>
      </c>
      <c r="G26" s="28" t="s">
        <v>67</v>
      </c>
      <c r="H26" s="28" t="s">
        <v>277</v>
      </c>
      <c r="I26" s="28"/>
      <c r="J26" s="28" t="s">
        <v>56</v>
      </c>
      <c r="K26" s="29">
        <f>'Расчет  50300 (2)'!D72</f>
        <v>195000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195000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195000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</row>
    <row r="27" spans="1:32" ht="26.25" customHeight="1" x14ac:dyDescent="0.2">
      <c r="A27" s="114" t="s">
        <v>73</v>
      </c>
      <c r="B27" s="28"/>
      <c r="C27" s="28" t="s">
        <v>281</v>
      </c>
      <c r="D27" s="28" t="s">
        <v>57</v>
      </c>
      <c r="E27" s="28" t="s">
        <v>58</v>
      </c>
      <c r="F27" s="28" t="s">
        <v>282</v>
      </c>
      <c r="G27" s="28" t="s">
        <v>281</v>
      </c>
      <c r="H27" s="28" t="s">
        <v>277</v>
      </c>
      <c r="I27" s="28"/>
      <c r="J27" s="28" t="s">
        <v>56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</row>
    <row r="28" spans="1:32" ht="12.75" customHeight="1" x14ac:dyDescent="0.2">
      <c r="A28" s="27" t="s">
        <v>76</v>
      </c>
      <c r="B28" s="28"/>
      <c r="C28" s="28" t="s">
        <v>67</v>
      </c>
      <c r="D28" s="28" t="s">
        <v>57</v>
      </c>
      <c r="E28" s="28" t="s">
        <v>58</v>
      </c>
      <c r="F28" s="28" t="s">
        <v>161</v>
      </c>
      <c r="G28" s="28" t="s">
        <v>67</v>
      </c>
      <c r="H28" s="28" t="s">
        <v>277</v>
      </c>
      <c r="I28" s="28"/>
      <c r="J28" s="28" t="s">
        <v>56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</row>
    <row r="29" spans="1:32" ht="12.75" customHeight="1" x14ac:dyDescent="0.2">
      <c r="A29" s="27" t="s">
        <v>76</v>
      </c>
      <c r="B29" s="28"/>
      <c r="C29" s="28" t="s">
        <v>77</v>
      </c>
      <c r="D29" s="28" t="s">
        <v>57</v>
      </c>
      <c r="E29" s="28" t="s">
        <v>58</v>
      </c>
      <c r="F29" s="28" t="s">
        <v>161</v>
      </c>
      <c r="G29" s="28" t="s">
        <v>77</v>
      </c>
      <c r="H29" s="28" t="s">
        <v>277</v>
      </c>
      <c r="I29" s="28"/>
      <c r="J29" s="28" t="s">
        <v>56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</row>
    <row r="30" spans="1:32" ht="12" customHeight="1" x14ac:dyDescent="0.2">
      <c r="A30" s="27" t="s">
        <v>76</v>
      </c>
      <c r="B30" s="28"/>
      <c r="C30" s="28" t="s">
        <v>283</v>
      </c>
      <c r="D30" s="28" t="s">
        <v>57</v>
      </c>
      <c r="E30" s="28" t="s">
        <v>58</v>
      </c>
      <c r="F30" s="28" t="s">
        <v>161</v>
      </c>
      <c r="G30" s="28" t="s">
        <v>283</v>
      </c>
      <c r="H30" s="28" t="s">
        <v>277</v>
      </c>
      <c r="I30" s="28"/>
      <c r="J30" s="28" t="s">
        <v>56</v>
      </c>
      <c r="K30" s="29">
        <f>'Расчет  50300 (2)'!D81</f>
        <v>5000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5000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5000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</row>
    <row r="31" spans="1:32" ht="25.5" customHeight="1" x14ac:dyDescent="0.2">
      <c r="A31" s="27" t="s">
        <v>81</v>
      </c>
      <c r="B31" s="28"/>
      <c r="C31" s="28" t="s">
        <v>67</v>
      </c>
      <c r="D31" s="28" t="s">
        <v>57</v>
      </c>
      <c r="E31" s="28" t="s">
        <v>58</v>
      </c>
      <c r="F31" s="28" t="s">
        <v>164</v>
      </c>
      <c r="G31" s="28" t="s">
        <v>67</v>
      </c>
      <c r="H31" s="28" t="s">
        <v>277</v>
      </c>
      <c r="I31" s="28"/>
      <c r="J31" s="28" t="s">
        <v>56</v>
      </c>
      <c r="K31" s="29">
        <f>'Расчет  50300 (2)'!E91</f>
        <v>40000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40000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40000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</row>
    <row r="32" spans="1:32" ht="26.25" customHeight="1" x14ac:dyDescent="0.2">
      <c r="A32" s="27" t="s">
        <v>80</v>
      </c>
      <c r="B32" s="28"/>
      <c r="C32" s="28" t="s">
        <v>67</v>
      </c>
      <c r="D32" s="28" t="s">
        <v>57</v>
      </c>
      <c r="E32" s="28" t="s">
        <v>58</v>
      </c>
      <c r="F32" s="28" t="s">
        <v>163</v>
      </c>
      <c r="G32" s="28" t="s">
        <v>67</v>
      </c>
      <c r="H32" s="28" t="s">
        <v>277</v>
      </c>
      <c r="I32" s="28"/>
      <c r="J32" s="28" t="s">
        <v>56</v>
      </c>
      <c r="K32" s="29">
        <f>'Расчет  50300 (2)'!E101</f>
        <v>50000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50000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50000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</row>
    <row r="33" spans="1:32" ht="12" customHeight="1" x14ac:dyDescent="0.2">
      <c r="A33" s="27" t="s">
        <v>65</v>
      </c>
      <c r="B33" s="28"/>
      <c r="C33" s="28" t="s">
        <v>45</v>
      </c>
      <c r="D33" s="28" t="s">
        <v>57</v>
      </c>
      <c r="E33" s="28" t="s">
        <v>61</v>
      </c>
      <c r="F33" s="28" t="s">
        <v>45</v>
      </c>
      <c r="G33" s="28" t="s">
        <v>45</v>
      </c>
      <c r="H33" s="28" t="s">
        <v>276</v>
      </c>
      <c r="I33" s="28"/>
      <c r="J33" s="28" t="s">
        <v>60</v>
      </c>
      <c r="K33" s="29">
        <f>K36+K38+K39+K41+K42++K45+K47+K57+K58+K59+K63</f>
        <v>5606999.9999999991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5566000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5574000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</row>
    <row r="34" spans="1:32" ht="12.75" customHeight="1" x14ac:dyDescent="0.2">
      <c r="A34" s="27" t="s">
        <v>68</v>
      </c>
      <c r="B34" s="28"/>
      <c r="C34" s="28" t="s">
        <v>69</v>
      </c>
      <c r="D34" s="28" t="s">
        <v>57</v>
      </c>
      <c r="E34" s="28" t="s">
        <v>61</v>
      </c>
      <c r="F34" s="28" t="s">
        <v>154</v>
      </c>
      <c r="G34" s="28" t="s">
        <v>69</v>
      </c>
      <c r="H34" s="28" t="s">
        <v>284</v>
      </c>
      <c r="I34" s="28"/>
      <c r="J34" s="28" t="s">
        <v>60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</row>
    <row r="35" spans="1:32" ht="27" customHeight="1" x14ac:dyDescent="0.2">
      <c r="A35" s="27" t="s">
        <v>71</v>
      </c>
      <c r="B35" s="28"/>
      <c r="C35" s="28" t="s">
        <v>72</v>
      </c>
      <c r="D35" s="28" t="s">
        <v>57</v>
      </c>
      <c r="E35" s="28" t="s">
        <v>61</v>
      </c>
      <c r="F35" s="28" t="s">
        <v>166</v>
      </c>
      <c r="G35" s="28" t="s">
        <v>72</v>
      </c>
      <c r="H35" s="28" t="s">
        <v>284</v>
      </c>
      <c r="I35" s="28"/>
      <c r="J35" s="28" t="s">
        <v>60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</row>
    <row r="36" spans="1:32" ht="14.25" customHeight="1" x14ac:dyDescent="0.2">
      <c r="A36" s="27" t="s">
        <v>68</v>
      </c>
      <c r="B36" s="28"/>
      <c r="C36" s="28" t="s">
        <v>69</v>
      </c>
      <c r="D36" s="28" t="s">
        <v>57</v>
      </c>
      <c r="E36" s="28" t="s">
        <v>61</v>
      </c>
      <c r="F36" s="28" t="s">
        <v>154</v>
      </c>
      <c r="G36" s="28" t="s">
        <v>69</v>
      </c>
      <c r="H36" s="28" t="s">
        <v>277</v>
      </c>
      <c r="I36" s="28"/>
      <c r="J36" s="28" t="s">
        <v>60</v>
      </c>
      <c r="K36" s="29">
        <f>'Расчет  50400 (2)'!E8</f>
        <v>3881463.5999999996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3871800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3871800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</row>
    <row r="37" spans="1:32" ht="12.75" customHeight="1" x14ac:dyDescent="0.2">
      <c r="A37" s="27" t="s">
        <v>76</v>
      </c>
      <c r="B37" s="28"/>
      <c r="C37" s="28" t="s">
        <v>74</v>
      </c>
      <c r="D37" s="28" t="s">
        <v>57</v>
      </c>
      <c r="E37" s="28" t="s">
        <v>61</v>
      </c>
      <c r="F37" s="28" t="s">
        <v>279</v>
      </c>
      <c r="G37" s="28" t="s">
        <v>74</v>
      </c>
      <c r="H37" s="28" t="s">
        <v>277</v>
      </c>
      <c r="I37" s="28"/>
      <c r="J37" s="28" t="s">
        <v>60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</row>
    <row r="38" spans="1:32" ht="27" customHeight="1" x14ac:dyDescent="0.2">
      <c r="A38" s="27" t="s">
        <v>71</v>
      </c>
      <c r="B38" s="28"/>
      <c r="C38" s="28" t="s">
        <v>72</v>
      </c>
      <c r="D38" s="28" t="s">
        <v>57</v>
      </c>
      <c r="E38" s="28" t="s">
        <v>61</v>
      </c>
      <c r="F38" s="28" t="s">
        <v>166</v>
      </c>
      <c r="G38" s="28" t="s">
        <v>72</v>
      </c>
      <c r="H38" s="28" t="s">
        <v>277</v>
      </c>
      <c r="I38" s="28"/>
      <c r="J38" s="28" t="s">
        <v>60</v>
      </c>
      <c r="K38" s="29">
        <f>'Расчет  50400 (2)'!F20</f>
        <v>1172182.68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1199381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1199381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</row>
    <row r="39" spans="1:32" ht="14.25" customHeight="1" x14ac:dyDescent="0.2">
      <c r="A39" s="27" t="s">
        <v>82</v>
      </c>
      <c r="B39" s="28"/>
      <c r="C39" s="28" t="s">
        <v>67</v>
      </c>
      <c r="D39" s="28" t="s">
        <v>57</v>
      </c>
      <c r="E39" s="28" t="s">
        <v>61</v>
      </c>
      <c r="F39" s="28" t="s">
        <v>168</v>
      </c>
      <c r="G39" s="28" t="s">
        <v>67</v>
      </c>
      <c r="H39" s="28" t="s">
        <v>277</v>
      </c>
      <c r="I39" s="28"/>
      <c r="J39" s="28" t="s">
        <v>60</v>
      </c>
      <c r="K39" s="29">
        <f>'Расчет  50400 (2)'!F30</f>
        <v>30000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30000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30000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</row>
    <row r="40" spans="1:32" ht="12" customHeight="1" x14ac:dyDescent="0.2">
      <c r="A40" s="27" t="s">
        <v>79</v>
      </c>
      <c r="B40" s="28"/>
      <c r="C40" s="28" t="s">
        <v>285</v>
      </c>
      <c r="D40" s="28" t="s">
        <v>57</v>
      </c>
      <c r="E40" s="28" t="s">
        <v>61</v>
      </c>
      <c r="F40" s="28" t="s">
        <v>167</v>
      </c>
      <c r="G40" s="28" t="s">
        <v>285</v>
      </c>
      <c r="H40" s="28" t="s">
        <v>277</v>
      </c>
      <c r="I40" s="28"/>
      <c r="J40" s="28" t="s">
        <v>60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</row>
    <row r="41" spans="1:32" ht="13.5" customHeight="1" x14ac:dyDescent="0.2">
      <c r="A41" s="27" t="s">
        <v>79</v>
      </c>
      <c r="B41" s="28"/>
      <c r="C41" s="28" t="s">
        <v>67</v>
      </c>
      <c r="D41" s="28" t="s">
        <v>57</v>
      </c>
      <c r="E41" s="28" t="s">
        <v>61</v>
      </c>
      <c r="F41" s="28" t="s">
        <v>167</v>
      </c>
      <c r="G41" s="28" t="s">
        <v>67</v>
      </c>
      <c r="H41" s="28" t="s">
        <v>277</v>
      </c>
      <c r="I41" s="28"/>
      <c r="J41" s="28" t="s">
        <v>60</v>
      </c>
      <c r="K41" s="29">
        <f>'Расчет  50400 (2)'!E39</f>
        <v>60000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60000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60000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</row>
    <row r="42" spans="1:32" ht="12.75" customHeight="1" x14ac:dyDescent="0.2">
      <c r="A42" s="27" t="s">
        <v>70</v>
      </c>
      <c r="B42" s="28"/>
      <c r="C42" s="28" t="s">
        <v>67</v>
      </c>
      <c r="D42" s="28" t="s">
        <v>57</v>
      </c>
      <c r="E42" s="28" t="s">
        <v>61</v>
      </c>
      <c r="F42" s="28" t="s">
        <v>165</v>
      </c>
      <c r="G42" s="28" t="s">
        <v>67</v>
      </c>
      <c r="H42" s="28" t="s">
        <v>277</v>
      </c>
      <c r="I42" s="28"/>
      <c r="J42" s="28" t="s">
        <v>60</v>
      </c>
      <c r="K42" s="29">
        <f>'Расчет  50400 (2)'!F50</f>
        <v>168424.02000000002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249469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257469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</row>
    <row r="43" spans="1:32" ht="25.5" customHeight="1" x14ac:dyDescent="0.2">
      <c r="A43" s="27" t="s">
        <v>66</v>
      </c>
      <c r="B43" s="28"/>
      <c r="C43" s="28" t="s">
        <v>67</v>
      </c>
      <c r="D43" s="28" t="s">
        <v>57</v>
      </c>
      <c r="E43" s="28" t="s">
        <v>61</v>
      </c>
      <c r="F43" s="28" t="s">
        <v>280</v>
      </c>
      <c r="G43" s="28" t="s">
        <v>67</v>
      </c>
      <c r="H43" s="28" t="s">
        <v>277</v>
      </c>
      <c r="I43" s="28"/>
      <c r="J43" s="28" t="s">
        <v>60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</row>
    <row r="44" spans="1:32" ht="27" customHeight="1" x14ac:dyDescent="0.2">
      <c r="A44" s="27" t="s">
        <v>78</v>
      </c>
      <c r="B44" s="28"/>
      <c r="C44" s="28" t="s">
        <v>285</v>
      </c>
      <c r="D44" s="28" t="s">
        <v>57</v>
      </c>
      <c r="E44" s="28" t="s">
        <v>61</v>
      </c>
      <c r="F44" s="28" t="s">
        <v>162</v>
      </c>
      <c r="G44" s="28" t="s">
        <v>285</v>
      </c>
      <c r="H44" s="28" t="s">
        <v>277</v>
      </c>
      <c r="I44" s="28"/>
      <c r="J44" s="28" t="s">
        <v>60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</row>
    <row r="45" spans="1:32" ht="24.75" customHeight="1" x14ac:dyDescent="0.2">
      <c r="A45" s="27" t="s">
        <v>78</v>
      </c>
      <c r="B45" s="28"/>
      <c r="C45" s="28" t="s">
        <v>67</v>
      </c>
      <c r="D45" s="28" t="s">
        <v>57</v>
      </c>
      <c r="E45" s="28" t="s">
        <v>61</v>
      </c>
      <c r="F45" s="28" t="s">
        <v>162</v>
      </c>
      <c r="G45" s="28" t="s">
        <v>67</v>
      </c>
      <c r="H45" s="28" t="s">
        <v>277</v>
      </c>
      <c r="I45" s="28"/>
      <c r="J45" s="28" t="s">
        <v>60</v>
      </c>
      <c r="K45" s="29">
        <f>'Расчет  50400 (2)'!E64</f>
        <v>80350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34800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34800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</row>
    <row r="46" spans="1:32" ht="15" customHeight="1" x14ac:dyDescent="0.2">
      <c r="A46" s="27" t="s">
        <v>75</v>
      </c>
      <c r="B46" s="28"/>
      <c r="C46" s="28" t="s">
        <v>285</v>
      </c>
      <c r="D46" s="28" t="s">
        <v>57</v>
      </c>
      <c r="E46" s="28" t="s">
        <v>61</v>
      </c>
      <c r="F46" s="28" t="s">
        <v>160</v>
      </c>
      <c r="G46" s="28" t="s">
        <v>285</v>
      </c>
      <c r="H46" s="28" t="s">
        <v>277</v>
      </c>
      <c r="I46" s="28"/>
      <c r="J46" s="28" t="s">
        <v>60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</row>
    <row r="47" spans="1:32" ht="13.5" customHeight="1" x14ac:dyDescent="0.2">
      <c r="A47" s="27" t="s">
        <v>75</v>
      </c>
      <c r="B47" s="28"/>
      <c r="C47" s="28" t="s">
        <v>67</v>
      </c>
      <c r="D47" s="28" t="s">
        <v>57</v>
      </c>
      <c r="E47" s="28" t="s">
        <v>61</v>
      </c>
      <c r="F47" s="28" t="s">
        <v>160</v>
      </c>
      <c r="G47" s="28" t="s">
        <v>67</v>
      </c>
      <c r="H47" s="28" t="s">
        <v>277</v>
      </c>
      <c r="I47" s="28"/>
      <c r="J47" s="28" t="s">
        <v>60</v>
      </c>
      <c r="K47" s="29">
        <f>'Расчет  50400 (2)'!D75</f>
        <v>139579.70000000001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45550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45550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</row>
    <row r="48" spans="1:32" ht="26.25" customHeight="1" x14ac:dyDescent="0.2">
      <c r="A48" s="27" t="s">
        <v>73</v>
      </c>
      <c r="B48" s="28"/>
      <c r="C48" s="28" t="s">
        <v>281</v>
      </c>
      <c r="D48" s="28" t="s">
        <v>57</v>
      </c>
      <c r="E48" s="28" t="s">
        <v>61</v>
      </c>
      <c r="F48" s="28" t="s">
        <v>282</v>
      </c>
      <c r="G48" s="28" t="s">
        <v>281</v>
      </c>
      <c r="H48" s="28" t="s">
        <v>277</v>
      </c>
      <c r="I48" s="28"/>
      <c r="J48" s="28" t="s">
        <v>60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</row>
    <row r="49" spans="1:32" ht="15" customHeight="1" x14ac:dyDescent="0.2">
      <c r="A49" s="27" t="s">
        <v>76</v>
      </c>
      <c r="B49" s="28"/>
      <c r="C49" s="28" t="s">
        <v>74</v>
      </c>
      <c r="D49" s="28" t="s">
        <v>57</v>
      </c>
      <c r="E49" s="28" t="s">
        <v>61</v>
      </c>
      <c r="F49" s="28" t="s">
        <v>161</v>
      </c>
      <c r="G49" s="28" t="s">
        <v>74</v>
      </c>
      <c r="H49" s="28" t="s">
        <v>277</v>
      </c>
      <c r="I49" s="28"/>
      <c r="J49" s="28" t="s">
        <v>60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</row>
    <row r="50" spans="1:32" ht="14.25" customHeight="1" x14ac:dyDescent="0.2">
      <c r="A50" s="27" t="s">
        <v>76</v>
      </c>
      <c r="B50" s="28"/>
      <c r="C50" s="28" t="s">
        <v>67</v>
      </c>
      <c r="D50" s="28" t="s">
        <v>57</v>
      </c>
      <c r="E50" s="28" t="s">
        <v>61</v>
      </c>
      <c r="F50" s="28" t="s">
        <v>161</v>
      </c>
      <c r="G50" s="28" t="s">
        <v>67</v>
      </c>
      <c r="H50" s="28" t="s">
        <v>277</v>
      </c>
      <c r="I50" s="28"/>
      <c r="J50" s="28" t="s">
        <v>60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</row>
    <row r="51" spans="1:32" ht="14.25" customHeight="1" x14ac:dyDescent="0.2">
      <c r="A51" s="27" t="s">
        <v>76</v>
      </c>
      <c r="B51" s="28"/>
      <c r="C51" s="28" t="s">
        <v>286</v>
      </c>
      <c r="D51" s="28" t="s">
        <v>57</v>
      </c>
      <c r="E51" s="28" t="s">
        <v>61</v>
      </c>
      <c r="F51" s="28" t="s">
        <v>161</v>
      </c>
      <c r="G51" s="28" t="s">
        <v>286</v>
      </c>
      <c r="H51" s="28" t="s">
        <v>277</v>
      </c>
      <c r="I51" s="28"/>
      <c r="J51" s="28" t="s">
        <v>60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</row>
    <row r="52" spans="1:32" ht="12.75" customHeight="1" x14ac:dyDescent="0.2">
      <c r="A52" s="27" t="s">
        <v>76</v>
      </c>
      <c r="B52" s="28"/>
      <c r="C52" s="28" t="s">
        <v>77</v>
      </c>
      <c r="D52" s="28" t="s">
        <v>57</v>
      </c>
      <c r="E52" s="28" t="s">
        <v>61</v>
      </c>
      <c r="F52" s="28" t="s">
        <v>161</v>
      </c>
      <c r="G52" s="28" t="s">
        <v>77</v>
      </c>
      <c r="H52" s="28" t="s">
        <v>277</v>
      </c>
      <c r="I52" s="28"/>
      <c r="J52" s="28" t="s">
        <v>60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</row>
    <row r="53" spans="1:32" ht="13.5" customHeight="1" x14ac:dyDescent="0.2">
      <c r="A53" s="27" t="s">
        <v>76</v>
      </c>
      <c r="B53" s="28"/>
      <c r="C53" s="28" t="s">
        <v>283</v>
      </c>
      <c r="D53" s="28" t="s">
        <v>57</v>
      </c>
      <c r="E53" s="28" t="s">
        <v>61</v>
      </c>
      <c r="F53" s="28" t="s">
        <v>161</v>
      </c>
      <c r="G53" s="28" t="s">
        <v>283</v>
      </c>
      <c r="H53" s="28" t="s">
        <v>277</v>
      </c>
      <c r="I53" s="28"/>
      <c r="J53" s="28" t="s">
        <v>60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</row>
    <row r="54" spans="1:32" ht="26.25" customHeight="1" x14ac:dyDescent="0.2">
      <c r="A54" s="27" t="s">
        <v>81</v>
      </c>
      <c r="B54" s="28"/>
      <c r="C54" s="28" t="s">
        <v>285</v>
      </c>
      <c r="D54" s="28" t="s">
        <v>57</v>
      </c>
      <c r="E54" s="28" t="s">
        <v>61</v>
      </c>
      <c r="F54" s="28" t="s">
        <v>164</v>
      </c>
      <c r="G54" s="28" t="s">
        <v>285</v>
      </c>
      <c r="H54" s="28" t="s">
        <v>277</v>
      </c>
      <c r="I54" s="28"/>
      <c r="J54" s="28" t="s">
        <v>60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</row>
    <row r="55" spans="1:32" ht="27" customHeight="1" x14ac:dyDescent="0.2">
      <c r="A55" s="27" t="s">
        <v>81</v>
      </c>
      <c r="B55" s="28"/>
      <c r="C55" s="28" t="s">
        <v>67</v>
      </c>
      <c r="D55" s="28" t="s">
        <v>57</v>
      </c>
      <c r="E55" s="28" t="s">
        <v>61</v>
      </c>
      <c r="F55" s="28" t="s">
        <v>164</v>
      </c>
      <c r="G55" s="28" t="s">
        <v>67</v>
      </c>
      <c r="H55" s="28" t="s">
        <v>277</v>
      </c>
      <c r="I55" s="28"/>
      <c r="J55" s="28" t="s">
        <v>60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</row>
    <row r="56" spans="1:32" ht="29.25" customHeight="1" x14ac:dyDescent="0.2">
      <c r="A56" s="27" t="s">
        <v>80</v>
      </c>
      <c r="B56" s="28"/>
      <c r="C56" s="28" t="s">
        <v>285</v>
      </c>
      <c r="D56" s="28" t="s">
        <v>57</v>
      </c>
      <c r="E56" s="28" t="s">
        <v>61</v>
      </c>
      <c r="F56" s="28" t="s">
        <v>163</v>
      </c>
      <c r="G56" s="28" t="s">
        <v>285</v>
      </c>
      <c r="H56" s="28" t="s">
        <v>277</v>
      </c>
      <c r="I56" s="28"/>
      <c r="J56" s="28" t="s">
        <v>60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</row>
    <row r="57" spans="1:32" ht="27.75" customHeight="1" x14ac:dyDescent="0.2">
      <c r="A57" s="27" t="s">
        <v>80</v>
      </c>
      <c r="B57" s="28"/>
      <c r="C57" s="28" t="s">
        <v>67</v>
      </c>
      <c r="D57" s="28" t="s">
        <v>57</v>
      </c>
      <c r="E57" s="28" t="s">
        <v>61</v>
      </c>
      <c r="F57" s="28" t="s">
        <v>163</v>
      </c>
      <c r="G57" s="28" t="s">
        <v>67</v>
      </c>
      <c r="H57" s="28" t="s">
        <v>277</v>
      </c>
      <c r="I57" s="28"/>
      <c r="J57" s="28" t="s">
        <v>60</v>
      </c>
      <c r="K57" s="29">
        <f>'Расчет  50400 (2)'!E85</f>
        <v>45000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45000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45000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</row>
    <row r="58" spans="1:32" ht="15.75" customHeight="1" x14ac:dyDescent="0.2">
      <c r="A58" s="27" t="s">
        <v>68</v>
      </c>
      <c r="B58" s="28"/>
      <c r="C58" s="28" t="s">
        <v>69</v>
      </c>
      <c r="D58" s="28" t="s">
        <v>57</v>
      </c>
      <c r="E58" s="28" t="s">
        <v>61</v>
      </c>
      <c r="F58" s="28" t="s">
        <v>154</v>
      </c>
      <c r="G58" s="28" t="s">
        <v>69</v>
      </c>
      <c r="H58" s="28" t="s">
        <v>287</v>
      </c>
      <c r="I58" s="28"/>
      <c r="J58" s="28" t="s">
        <v>60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</row>
    <row r="59" spans="1:32" ht="25.5" customHeight="1" x14ac:dyDescent="0.2">
      <c r="A59" s="27" t="s">
        <v>71</v>
      </c>
      <c r="B59" s="28"/>
      <c r="C59" s="28" t="s">
        <v>72</v>
      </c>
      <c r="D59" s="28" t="s">
        <v>57</v>
      </c>
      <c r="E59" s="28" t="s">
        <v>61</v>
      </c>
      <c r="F59" s="28" t="s">
        <v>166</v>
      </c>
      <c r="G59" s="28" t="s">
        <v>72</v>
      </c>
      <c r="H59" s="28" t="s">
        <v>287</v>
      </c>
      <c r="I59" s="28"/>
      <c r="J59" s="28" t="s">
        <v>60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</row>
    <row r="60" spans="1:32" ht="27.75" customHeight="1" x14ac:dyDescent="0.2">
      <c r="A60" s="27" t="s">
        <v>80</v>
      </c>
      <c r="B60" s="28"/>
      <c r="C60" s="28" t="s">
        <v>67</v>
      </c>
      <c r="D60" s="28" t="s">
        <v>57</v>
      </c>
      <c r="E60" s="28" t="s">
        <v>61</v>
      </c>
      <c r="F60" s="28" t="s">
        <v>163</v>
      </c>
      <c r="G60" s="28" t="s">
        <v>67</v>
      </c>
      <c r="H60" s="28" t="s">
        <v>287</v>
      </c>
      <c r="I60" s="28"/>
      <c r="J60" s="28" t="s">
        <v>60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</row>
    <row r="61" spans="1:32" ht="15" customHeight="1" x14ac:dyDescent="0.2">
      <c r="A61" s="27" t="s">
        <v>75</v>
      </c>
      <c r="B61" s="28"/>
      <c r="C61" s="28" t="s">
        <v>67</v>
      </c>
      <c r="D61" s="28" t="s">
        <v>57</v>
      </c>
      <c r="E61" s="28" t="s">
        <v>61</v>
      </c>
      <c r="F61" s="28" t="s">
        <v>160</v>
      </c>
      <c r="G61" s="28" t="s">
        <v>67</v>
      </c>
      <c r="H61" s="28" t="s">
        <v>288</v>
      </c>
      <c r="I61" s="28"/>
      <c r="J61" s="28" t="s">
        <v>60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</row>
    <row r="62" spans="1:32" ht="14.25" customHeight="1" x14ac:dyDescent="0.2">
      <c r="A62" s="27" t="s">
        <v>76</v>
      </c>
      <c r="B62" s="28"/>
      <c r="C62" s="28" t="s">
        <v>67</v>
      </c>
      <c r="D62" s="28" t="s">
        <v>57</v>
      </c>
      <c r="E62" s="28" t="s">
        <v>61</v>
      </c>
      <c r="F62" s="28" t="s">
        <v>161</v>
      </c>
      <c r="G62" s="28" t="s">
        <v>67</v>
      </c>
      <c r="H62" s="28" t="s">
        <v>288</v>
      </c>
      <c r="I62" s="28"/>
      <c r="J62" s="28" t="s">
        <v>60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</row>
    <row r="63" spans="1:32" ht="28.5" customHeight="1" x14ac:dyDescent="0.2">
      <c r="A63" s="27" t="s">
        <v>80</v>
      </c>
      <c r="B63" s="28"/>
      <c r="C63" s="28" t="s">
        <v>67</v>
      </c>
      <c r="D63" s="28" t="s">
        <v>57</v>
      </c>
      <c r="E63" s="28" t="s">
        <v>61</v>
      </c>
      <c r="F63" s="28" t="s">
        <v>163</v>
      </c>
      <c r="G63" s="28" t="s">
        <v>67</v>
      </c>
      <c r="H63" s="28" t="s">
        <v>288</v>
      </c>
      <c r="I63" s="28"/>
      <c r="J63" s="28" t="s">
        <v>60</v>
      </c>
      <c r="K63" s="29">
        <f>'Расчет  50400 (2)'!E95</f>
        <v>30000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30000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30000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</row>
    <row r="64" spans="1:32" ht="15" customHeight="1" x14ac:dyDescent="0.2">
      <c r="A64" s="27" t="s">
        <v>65</v>
      </c>
      <c r="B64" s="28"/>
      <c r="C64" s="28" t="s">
        <v>45</v>
      </c>
      <c r="D64" s="28" t="s">
        <v>52</v>
      </c>
      <c r="E64" s="28" t="s">
        <v>64</v>
      </c>
      <c r="F64" s="28" t="s">
        <v>45</v>
      </c>
      <c r="G64" s="28" t="s">
        <v>45</v>
      </c>
      <c r="H64" s="28" t="s">
        <v>276</v>
      </c>
      <c r="I64" s="28"/>
      <c r="J64" s="28" t="s">
        <v>63</v>
      </c>
      <c r="K64" s="29">
        <v>33964.76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</row>
    <row r="65" spans="1:32" ht="15" customHeight="1" x14ac:dyDescent="0.2">
      <c r="A65" s="27" t="s">
        <v>68</v>
      </c>
      <c r="B65" s="28"/>
      <c r="C65" s="28" t="s">
        <v>69</v>
      </c>
      <c r="D65" s="28" t="s">
        <v>52</v>
      </c>
      <c r="E65" s="28" t="s">
        <v>64</v>
      </c>
      <c r="F65" s="28" t="s">
        <v>154</v>
      </c>
      <c r="G65" s="28" t="s">
        <v>69</v>
      </c>
      <c r="H65" s="28" t="s">
        <v>277</v>
      </c>
      <c r="I65" s="28"/>
      <c r="J65" s="28" t="s">
        <v>63</v>
      </c>
      <c r="K65" s="29">
        <v>26086.61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</row>
    <row r="66" spans="1:32" ht="27.75" customHeight="1" x14ac:dyDescent="0.2">
      <c r="A66" s="27" t="s">
        <v>71</v>
      </c>
      <c r="B66" s="28"/>
      <c r="C66" s="28" t="s">
        <v>72</v>
      </c>
      <c r="D66" s="28" t="s">
        <v>52</v>
      </c>
      <c r="E66" s="28" t="s">
        <v>64</v>
      </c>
      <c r="F66" s="28" t="s">
        <v>166</v>
      </c>
      <c r="G66" s="28" t="s">
        <v>72</v>
      </c>
      <c r="H66" s="28" t="s">
        <v>277</v>
      </c>
      <c r="I66" s="28"/>
      <c r="J66" s="28" t="s">
        <v>63</v>
      </c>
      <c r="K66" s="29">
        <v>7878.15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</row>
    <row r="67" spans="1:32" ht="14.25" customHeight="1" x14ac:dyDescent="0.2">
      <c r="A67" s="27" t="s">
        <v>76</v>
      </c>
      <c r="B67" s="28"/>
      <c r="C67" s="28" t="s">
        <v>286</v>
      </c>
      <c r="D67" s="28" t="s">
        <v>52</v>
      </c>
      <c r="E67" s="28" t="s">
        <v>64</v>
      </c>
      <c r="F67" s="28" t="s">
        <v>161</v>
      </c>
      <c r="G67" s="28" t="s">
        <v>286</v>
      </c>
      <c r="H67" s="28" t="s">
        <v>277</v>
      </c>
      <c r="I67" s="28"/>
      <c r="J67" s="28" t="s">
        <v>63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</row>
    <row r="68" spans="1:32" ht="26.25" customHeight="1" x14ac:dyDescent="0.2">
      <c r="A68" s="27" t="s">
        <v>81</v>
      </c>
      <c r="B68" s="28"/>
      <c r="C68" s="28" t="s">
        <v>67</v>
      </c>
      <c r="D68" s="28" t="s">
        <v>52</v>
      </c>
      <c r="E68" s="28" t="s">
        <v>64</v>
      </c>
      <c r="F68" s="28" t="s">
        <v>164</v>
      </c>
      <c r="G68" s="28" t="s">
        <v>67</v>
      </c>
      <c r="H68" s="28" t="s">
        <v>277</v>
      </c>
      <c r="I68" s="28"/>
      <c r="J68" s="28" t="s">
        <v>63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</row>
    <row r="69" spans="1:32" ht="15" customHeight="1" x14ac:dyDescent="0.2">
      <c r="A69" s="27" t="s">
        <v>65</v>
      </c>
      <c r="B69" s="28"/>
      <c r="C69" s="28" t="s">
        <v>45</v>
      </c>
      <c r="D69" s="28" t="s">
        <v>52</v>
      </c>
      <c r="E69" s="28" t="s">
        <v>53</v>
      </c>
      <c r="F69" s="28" t="s">
        <v>45</v>
      </c>
      <c r="G69" s="28" t="s">
        <v>45</v>
      </c>
      <c r="H69" s="28" t="s">
        <v>276</v>
      </c>
      <c r="I69" s="28"/>
      <c r="J69" s="28" t="s">
        <v>51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</row>
    <row r="70" spans="1:32" ht="15.75" customHeight="1" x14ac:dyDescent="0.2">
      <c r="A70" s="27" t="s">
        <v>49</v>
      </c>
      <c r="B70" s="28"/>
      <c r="C70" s="28" t="s">
        <v>285</v>
      </c>
      <c r="D70" s="28" t="s">
        <v>52</v>
      </c>
      <c r="E70" s="28" t="s">
        <v>53</v>
      </c>
      <c r="F70" s="28" t="s">
        <v>164</v>
      </c>
      <c r="G70" s="28" t="s">
        <v>285</v>
      </c>
      <c r="H70" s="28" t="s">
        <v>277</v>
      </c>
      <c r="I70" s="28"/>
      <c r="J70" s="28" t="s">
        <v>51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</row>
    <row r="71" spans="1:32" ht="13.5" customHeight="1" x14ac:dyDescent="0.2">
      <c r="A71" s="27" t="s">
        <v>49</v>
      </c>
      <c r="B71" s="28"/>
      <c r="C71" s="28" t="s">
        <v>289</v>
      </c>
      <c r="D71" s="28" t="s">
        <v>52</v>
      </c>
      <c r="E71" s="28" t="s">
        <v>53</v>
      </c>
      <c r="F71" s="28" t="s">
        <v>164</v>
      </c>
      <c r="G71" s="28" t="s">
        <v>289</v>
      </c>
      <c r="H71" s="28" t="s">
        <v>277</v>
      </c>
      <c r="I71" s="28"/>
      <c r="J71" s="28" t="s">
        <v>51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</row>
    <row r="72" spans="1:32" ht="9" customHeight="1" x14ac:dyDescent="0.2">
      <c r="A72" s="111"/>
      <c r="B72" s="112"/>
      <c r="C72" s="112"/>
      <c r="D72" s="112"/>
      <c r="E72" s="112"/>
      <c r="F72" s="112"/>
      <c r="G72" s="113"/>
      <c r="H72" s="113"/>
      <c r="I72" s="113"/>
      <c r="J72" s="113"/>
    </row>
    <row r="73" spans="1:32" ht="27" customHeight="1" x14ac:dyDescent="0.2">
      <c r="A73" s="27" t="s">
        <v>83</v>
      </c>
      <c r="B73" s="28" t="s">
        <v>290</v>
      </c>
      <c r="C73" s="28"/>
      <c r="D73" s="28" t="s">
        <v>57</v>
      </c>
      <c r="E73" s="28" t="s">
        <v>58</v>
      </c>
      <c r="F73" s="28" t="s">
        <v>45</v>
      </c>
      <c r="G73" s="28"/>
      <c r="H73" s="28"/>
      <c r="I73" s="28" t="s">
        <v>55</v>
      </c>
      <c r="J73" s="28" t="s">
        <v>56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</row>
    <row r="74" spans="1:32" ht="26.25" customHeight="1" x14ac:dyDescent="0.2">
      <c r="A74" s="27" t="s">
        <v>83</v>
      </c>
      <c r="B74" s="28" t="s">
        <v>290</v>
      </c>
      <c r="C74" s="28"/>
      <c r="D74" s="28" t="s">
        <v>57</v>
      </c>
      <c r="E74" s="28" t="s">
        <v>58</v>
      </c>
      <c r="F74" s="28" t="s">
        <v>45</v>
      </c>
      <c r="G74" s="28"/>
      <c r="H74" s="28"/>
      <c r="I74" s="28" t="s">
        <v>50</v>
      </c>
      <c r="J74" s="28" t="s">
        <v>56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</row>
    <row r="75" spans="1:32" ht="24.75" customHeight="1" x14ac:dyDescent="0.2">
      <c r="A75" s="27" t="s">
        <v>83</v>
      </c>
      <c r="B75" s="28" t="s">
        <v>290</v>
      </c>
      <c r="C75" s="28"/>
      <c r="D75" s="28" t="s">
        <v>57</v>
      </c>
      <c r="E75" s="28" t="s">
        <v>84</v>
      </c>
      <c r="F75" s="28" t="s">
        <v>45</v>
      </c>
      <c r="G75" s="28"/>
      <c r="H75" s="28"/>
      <c r="I75" s="28" t="s">
        <v>55</v>
      </c>
      <c r="J75" s="28" t="s">
        <v>291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</row>
    <row r="76" spans="1:32" ht="26.25" customHeight="1" x14ac:dyDescent="0.2">
      <c r="A76" s="27" t="s">
        <v>83</v>
      </c>
      <c r="B76" s="28" t="s">
        <v>290</v>
      </c>
      <c r="C76" s="28"/>
      <c r="D76" s="28" t="s">
        <v>52</v>
      </c>
      <c r="E76" s="28" t="s">
        <v>64</v>
      </c>
      <c r="F76" s="28" t="s">
        <v>45</v>
      </c>
      <c r="G76" s="28"/>
      <c r="H76" s="28"/>
      <c r="I76" s="28" t="s">
        <v>55</v>
      </c>
      <c r="J76" s="28" t="s">
        <v>63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</row>
    <row r="77" spans="1:32" ht="24.75" customHeight="1" x14ac:dyDescent="0.2">
      <c r="A77" s="27" t="s">
        <v>83</v>
      </c>
      <c r="B77" s="28" t="s">
        <v>290</v>
      </c>
      <c r="C77" s="28"/>
      <c r="D77" s="28" t="s">
        <v>52</v>
      </c>
      <c r="E77" s="28" t="s">
        <v>53</v>
      </c>
      <c r="F77" s="28" t="s">
        <v>45</v>
      </c>
      <c r="G77" s="28"/>
      <c r="H77" s="28"/>
      <c r="I77" s="28" t="s">
        <v>50</v>
      </c>
      <c r="J77" s="28" t="s">
        <v>51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</row>
    <row r="79" spans="1:32" x14ac:dyDescent="0.2">
      <c r="A79" s="136" t="s">
        <v>207</v>
      </c>
    </row>
    <row r="80" spans="1:32" x14ac:dyDescent="0.2">
      <c r="A80" s="185" t="s">
        <v>338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</row>
    <row r="81" spans="1:22" x14ac:dyDescent="0.2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</row>
  </sheetData>
  <mergeCells count="37">
    <mergeCell ref="B3:G3"/>
    <mergeCell ref="A5:A8"/>
    <mergeCell ref="B5:B8"/>
    <mergeCell ref="C5:C8"/>
    <mergeCell ref="D5:D8"/>
    <mergeCell ref="E5:E8"/>
    <mergeCell ref="F5:F8"/>
    <mergeCell ref="G5:G8"/>
    <mergeCell ref="Z5:AF5"/>
    <mergeCell ref="K6:K8"/>
    <mergeCell ref="L6:R6"/>
    <mergeCell ref="S6:S8"/>
    <mergeCell ref="T6:Y6"/>
    <mergeCell ref="Q7:R7"/>
    <mergeCell ref="T7:T8"/>
    <mergeCell ref="U7:U8"/>
    <mergeCell ref="AD7:AD8"/>
    <mergeCell ref="AE7:AF7"/>
    <mergeCell ref="AA7:AA8"/>
    <mergeCell ref="AB7:AB8"/>
    <mergeCell ref="AC7:AC8"/>
    <mergeCell ref="Z6:Z8"/>
    <mergeCell ref="AA6:AF6"/>
    <mergeCell ref="A80:V81"/>
    <mergeCell ref="H5:H8"/>
    <mergeCell ref="I5:I8"/>
    <mergeCell ref="J5:J8"/>
    <mergeCell ref="K5:R5"/>
    <mergeCell ref="S5:Y5"/>
    <mergeCell ref="L7:L8"/>
    <mergeCell ref="M7:M8"/>
    <mergeCell ref="N7:N8"/>
    <mergeCell ref="O7:O8"/>
    <mergeCell ref="P7:P8"/>
    <mergeCell ref="V7:V8"/>
    <mergeCell ref="W7:W8"/>
    <mergeCell ref="X7:Y7"/>
  </mergeCells>
  <pageMargins left="0" right="0" top="0.74803149606299213" bottom="0" header="0" footer="0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A7" workbookViewId="0">
      <selection activeCell="A2" sqref="A2:K2"/>
    </sheetView>
  </sheetViews>
  <sheetFormatPr defaultRowHeight="13.15" customHeight="1" x14ac:dyDescent="0.2"/>
  <cols>
    <col min="1" max="1" width="23.5703125" customWidth="1"/>
    <col min="2" max="2" width="9.5703125" customWidth="1"/>
    <col min="3" max="11" width="13.7109375" customWidth="1"/>
  </cols>
  <sheetData>
    <row r="1" spans="1:11" ht="26.25" customHeight="1" x14ac:dyDescent="0.2">
      <c r="A1" s="194" t="s">
        <v>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3.9" customHeight="1" x14ac:dyDescent="0.2">
      <c r="A2" s="148" t="s">
        <v>340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3.1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6.65" customHeight="1" x14ac:dyDescent="0.2">
      <c r="A4" s="195" t="s">
        <v>18</v>
      </c>
      <c r="B4" s="195" t="s">
        <v>86</v>
      </c>
      <c r="C4" s="189" t="s">
        <v>87</v>
      </c>
      <c r="D4" s="189"/>
      <c r="E4" s="189"/>
      <c r="F4" s="189"/>
      <c r="G4" s="189"/>
      <c r="H4" s="189"/>
      <c r="I4" s="189"/>
      <c r="J4" s="189"/>
      <c r="K4" s="189"/>
    </row>
    <row r="5" spans="1:11" ht="12.75" x14ac:dyDescent="0.2">
      <c r="A5" s="195"/>
      <c r="B5" s="195"/>
      <c r="C5" s="195" t="s">
        <v>88</v>
      </c>
      <c r="D5" s="195"/>
      <c r="E5" s="195"/>
      <c r="F5" s="189" t="s">
        <v>38</v>
      </c>
      <c r="G5" s="189"/>
      <c r="H5" s="189"/>
      <c r="I5" s="189"/>
      <c r="J5" s="189"/>
      <c r="K5" s="189"/>
    </row>
    <row r="6" spans="1:11" ht="80.25" customHeight="1" x14ac:dyDescent="0.2">
      <c r="A6" s="195"/>
      <c r="B6" s="195"/>
      <c r="C6" s="195"/>
      <c r="D6" s="195"/>
      <c r="E6" s="195"/>
      <c r="F6" s="189" t="s">
        <v>89</v>
      </c>
      <c r="G6" s="189"/>
      <c r="H6" s="189"/>
      <c r="I6" s="189" t="s">
        <v>90</v>
      </c>
      <c r="J6" s="189"/>
      <c r="K6" s="189"/>
    </row>
    <row r="7" spans="1:11" ht="66.95" customHeight="1" x14ac:dyDescent="0.2">
      <c r="A7" s="195"/>
      <c r="B7" s="195"/>
      <c r="C7" s="23" t="s">
        <v>301</v>
      </c>
      <c r="D7" s="23" t="s">
        <v>302</v>
      </c>
      <c r="E7" s="23" t="s">
        <v>303</v>
      </c>
      <c r="F7" s="118" t="s">
        <v>301</v>
      </c>
      <c r="G7" s="118" t="s">
        <v>302</v>
      </c>
      <c r="H7" s="118" t="s">
        <v>303</v>
      </c>
      <c r="I7" s="118" t="s">
        <v>301</v>
      </c>
      <c r="J7" s="118" t="s">
        <v>302</v>
      </c>
      <c r="K7" s="118" t="s">
        <v>303</v>
      </c>
    </row>
    <row r="8" spans="1:11" ht="12.75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12.75" x14ac:dyDescent="0.2">
      <c r="A9" s="79" t="s">
        <v>201</v>
      </c>
      <c r="B9" s="186">
        <v>2019</v>
      </c>
      <c r="C9" s="186">
        <f>C12+C16</f>
        <v>853334</v>
      </c>
      <c r="D9" s="186">
        <f t="shared" ref="D9:K9" si="0">D12+D16</f>
        <v>952334</v>
      </c>
      <c r="E9" s="186">
        <f t="shared" si="0"/>
        <v>963353</v>
      </c>
      <c r="F9" s="186">
        <f t="shared" si="0"/>
        <v>0</v>
      </c>
      <c r="G9" s="186">
        <f t="shared" si="0"/>
        <v>0</v>
      </c>
      <c r="H9" s="186">
        <f t="shared" si="0"/>
        <v>0</v>
      </c>
      <c r="I9" s="186">
        <f t="shared" si="0"/>
        <v>853353</v>
      </c>
      <c r="J9" s="186">
        <f t="shared" si="0"/>
        <v>952353</v>
      </c>
      <c r="K9" s="186">
        <f t="shared" si="0"/>
        <v>963353</v>
      </c>
    </row>
    <row r="10" spans="1:11" ht="12.75" x14ac:dyDescent="0.2">
      <c r="A10" s="79" t="s">
        <v>202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11" ht="12.75" x14ac:dyDescent="0.2">
      <c r="A11" s="80" t="s">
        <v>203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spans="1:11" ht="12.75" x14ac:dyDescent="0.2">
      <c r="A12" s="82">
        <v>50300</v>
      </c>
      <c r="B12" s="190">
        <v>2019</v>
      </c>
      <c r="C12" s="190">
        <v>300000</v>
      </c>
      <c r="D12" s="190">
        <v>300000</v>
      </c>
      <c r="E12" s="190">
        <v>300000</v>
      </c>
      <c r="F12" s="189"/>
      <c r="G12" s="189"/>
      <c r="H12" s="189"/>
      <c r="I12" s="190">
        <v>300000</v>
      </c>
      <c r="J12" s="190">
        <v>300000</v>
      </c>
      <c r="K12" s="190">
        <v>300000</v>
      </c>
    </row>
    <row r="13" spans="1:11" ht="12.75" x14ac:dyDescent="0.2">
      <c r="A13" s="79" t="s">
        <v>204</v>
      </c>
      <c r="B13" s="190"/>
      <c r="C13" s="190"/>
      <c r="D13" s="190"/>
      <c r="E13" s="190"/>
      <c r="F13" s="189"/>
      <c r="G13" s="189"/>
      <c r="H13" s="189"/>
      <c r="I13" s="190"/>
      <c r="J13" s="190"/>
      <c r="K13" s="190"/>
    </row>
    <row r="14" spans="1:11" ht="13.15" customHeight="1" x14ac:dyDescent="0.2">
      <c r="A14" s="79" t="s">
        <v>206</v>
      </c>
      <c r="B14" s="190"/>
      <c r="C14" s="190"/>
      <c r="D14" s="190"/>
      <c r="E14" s="190"/>
      <c r="F14" s="189"/>
      <c r="G14" s="189"/>
      <c r="H14" s="189"/>
      <c r="I14" s="190"/>
      <c r="J14" s="190"/>
      <c r="K14" s="190"/>
    </row>
    <row r="15" spans="1:11" ht="13.15" customHeight="1" x14ac:dyDescent="0.2">
      <c r="A15" s="80" t="s">
        <v>205</v>
      </c>
      <c r="B15" s="190"/>
      <c r="C15" s="190"/>
      <c r="D15" s="190"/>
      <c r="E15" s="190"/>
      <c r="F15" s="189"/>
      <c r="G15" s="189"/>
      <c r="H15" s="189"/>
      <c r="I15" s="190"/>
      <c r="J15" s="190"/>
      <c r="K15" s="190"/>
    </row>
    <row r="16" spans="1:11" ht="13.15" customHeight="1" x14ac:dyDescent="0.2">
      <c r="A16" s="83">
        <v>50400</v>
      </c>
      <c r="B16" s="191">
        <v>2019</v>
      </c>
      <c r="C16" s="190">
        <v>553334</v>
      </c>
      <c r="D16" s="190">
        <v>652334</v>
      </c>
      <c r="E16" s="190">
        <v>663353</v>
      </c>
      <c r="F16" s="189"/>
      <c r="G16" s="189"/>
      <c r="H16" s="189"/>
      <c r="I16" s="190">
        <v>553353</v>
      </c>
      <c r="J16" s="190">
        <v>652353</v>
      </c>
      <c r="K16" s="190">
        <v>663353</v>
      </c>
    </row>
    <row r="17" spans="1:11" ht="13.15" customHeight="1" x14ac:dyDescent="0.2">
      <c r="A17" s="79" t="s">
        <v>204</v>
      </c>
      <c r="B17" s="192"/>
      <c r="C17" s="190"/>
      <c r="D17" s="190"/>
      <c r="E17" s="190"/>
      <c r="F17" s="189"/>
      <c r="G17" s="189"/>
      <c r="H17" s="189"/>
      <c r="I17" s="190"/>
      <c r="J17" s="190"/>
      <c r="K17" s="190"/>
    </row>
    <row r="18" spans="1:11" ht="13.15" customHeight="1" x14ac:dyDescent="0.2">
      <c r="A18" s="79" t="s">
        <v>206</v>
      </c>
      <c r="B18" s="192"/>
      <c r="C18" s="190"/>
      <c r="D18" s="190"/>
      <c r="E18" s="190"/>
      <c r="F18" s="189"/>
      <c r="G18" s="189"/>
      <c r="H18" s="189"/>
      <c r="I18" s="190"/>
      <c r="J18" s="190"/>
      <c r="K18" s="190"/>
    </row>
    <row r="19" spans="1:11" ht="13.15" customHeight="1" x14ac:dyDescent="0.2">
      <c r="A19" s="80" t="s">
        <v>205</v>
      </c>
      <c r="B19" s="193"/>
      <c r="C19" s="190"/>
      <c r="D19" s="190"/>
      <c r="E19" s="190"/>
      <c r="F19" s="189"/>
      <c r="G19" s="189"/>
      <c r="H19" s="189"/>
      <c r="I19" s="190"/>
      <c r="J19" s="190"/>
      <c r="K19" s="190"/>
    </row>
  </sheetData>
  <mergeCells count="39">
    <mergeCell ref="A2:K2"/>
    <mergeCell ref="A1:K1"/>
    <mergeCell ref="A4:A7"/>
    <mergeCell ref="B4:B7"/>
    <mergeCell ref="C4:K4"/>
    <mergeCell ref="I6:K6"/>
    <mergeCell ref="C5:E6"/>
    <mergeCell ref="F6:H6"/>
    <mergeCell ref="F5:K5"/>
    <mergeCell ref="C12:C15"/>
    <mergeCell ref="D12:D15"/>
    <mergeCell ref="E12:E15"/>
    <mergeCell ref="B12:B15"/>
    <mergeCell ref="I12:I15"/>
    <mergeCell ref="J12:J15"/>
    <mergeCell ref="K12:K15"/>
    <mergeCell ref="F12:F15"/>
    <mergeCell ref="G12:G15"/>
    <mergeCell ref="H12:H15"/>
    <mergeCell ref="H16:H19"/>
    <mergeCell ref="I16:I19"/>
    <mergeCell ref="J16:J19"/>
    <mergeCell ref="K16:K19"/>
    <mergeCell ref="B16:B19"/>
    <mergeCell ref="C16:C19"/>
    <mergeCell ref="D16:D19"/>
    <mergeCell ref="E16:E19"/>
    <mergeCell ref="F16:F19"/>
    <mergeCell ref="G16:G19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</mergeCells>
  <pageMargins left="0.7" right="0.7" top="0.75" bottom="0.75" header="0.3" footer="0.3"/>
  <pageSetup paperSize="9" scale="8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85" workbookViewId="0">
      <selection activeCell="C100" sqref="C100"/>
    </sheetView>
  </sheetViews>
  <sheetFormatPr defaultRowHeight="12.75" x14ac:dyDescent="0.2"/>
  <cols>
    <col min="1" max="1" width="3.5703125" customWidth="1"/>
    <col min="2" max="2" width="24.28515625" customWidth="1"/>
    <col min="3" max="3" width="21" customWidth="1"/>
    <col min="4" max="4" width="13.28515625" customWidth="1"/>
    <col min="5" max="5" width="13.5703125" customWidth="1"/>
    <col min="6" max="6" width="12.85546875" customWidth="1"/>
  </cols>
  <sheetData>
    <row r="1" spans="1:6" x14ac:dyDescent="0.2">
      <c r="A1" s="105" t="s">
        <v>233</v>
      </c>
    </row>
    <row r="2" spans="1:6" x14ac:dyDescent="0.2">
      <c r="A2" t="s">
        <v>209</v>
      </c>
      <c r="C2" s="90">
        <v>111</v>
      </c>
    </row>
    <row r="3" spans="1:6" x14ac:dyDescent="0.2">
      <c r="A3" s="91" t="s">
        <v>260</v>
      </c>
    </row>
    <row r="5" spans="1:6" x14ac:dyDescent="0.2">
      <c r="A5" s="191" t="s">
        <v>210</v>
      </c>
      <c r="B5" s="191" t="s">
        <v>18</v>
      </c>
      <c r="C5" s="127" t="s">
        <v>217</v>
      </c>
      <c r="D5" s="125" t="s">
        <v>212</v>
      </c>
      <c r="E5" s="125" t="s">
        <v>214</v>
      </c>
    </row>
    <row r="6" spans="1:6" x14ac:dyDescent="0.2">
      <c r="A6" s="193"/>
      <c r="B6" s="193"/>
      <c r="C6" s="126" t="s">
        <v>211</v>
      </c>
      <c r="D6" s="126" t="s">
        <v>213</v>
      </c>
      <c r="E6" s="126" t="s">
        <v>215</v>
      </c>
    </row>
    <row r="7" spans="1:6" x14ac:dyDescent="0.2">
      <c r="A7" s="124">
        <v>1</v>
      </c>
      <c r="B7" s="93" t="s">
        <v>218</v>
      </c>
      <c r="C7" s="89">
        <v>0</v>
      </c>
      <c r="D7" s="89">
        <v>0</v>
      </c>
      <c r="E7" s="89">
        <v>0</v>
      </c>
    </row>
    <row r="8" spans="1:6" x14ac:dyDescent="0.2">
      <c r="A8" s="89"/>
      <c r="B8" s="93" t="s">
        <v>219</v>
      </c>
      <c r="C8" s="89">
        <f>C7</f>
        <v>0</v>
      </c>
      <c r="D8" s="89">
        <f>SUM(D7)</f>
        <v>0</v>
      </c>
      <c r="E8" s="89">
        <f>SUM(E7)</f>
        <v>0</v>
      </c>
    </row>
    <row r="10" spans="1:6" x14ac:dyDescent="0.2">
      <c r="A10" s="91" t="s">
        <v>259</v>
      </c>
    </row>
    <row r="11" spans="1:6" x14ac:dyDescent="0.2">
      <c r="A11" t="s">
        <v>209</v>
      </c>
      <c r="C11" s="90">
        <v>119</v>
      </c>
    </row>
    <row r="12" spans="1:6" x14ac:dyDescent="0.2">
      <c r="A12" s="91" t="s">
        <v>260</v>
      </c>
    </row>
    <row r="14" spans="1:6" x14ac:dyDescent="0.2">
      <c r="A14" s="191" t="s">
        <v>210</v>
      </c>
      <c r="B14" s="191" t="s">
        <v>18</v>
      </c>
      <c r="C14" s="127" t="s">
        <v>217</v>
      </c>
      <c r="D14" s="127" t="s">
        <v>222</v>
      </c>
      <c r="E14" s="125" t="s">
        <v>212</v>
      </c>
      <c r="F14" s="125" t="s">
        <v>214</v>
      </c>
    </row>
    <row r="15" spans="1:6" x14ac:dyDescent="0.2">
      <c r="A15" s="193"/>
      <c r="B15" s="193"/>
      <c r="C15" s="126" t="s">
        <v>211</v>
      </c>
      <c r="D15" s="128" t="s">
        <v>223</v>
      </c>
      <c r="E15" s="126" t="s">
        <v>213</v>
      </c>
      <c r="F15" s="126" t="s">
        <v>215</v>
      </c>
    </row>
    <row r="16" spans="1:6" x14ac:dyDescent="0.2">
      <c r="A16" s="126">
        <v>1</v>
      </c>
      <c r="B16" s="95" t="s">
        <v>220</v>
      </c>
      <c r="C16" s="97">
        <f>C7*D16/100</f>
        <v>0</v>
      </c>
      <c r="D16" s="126">
        <v>22</v>
      </c>
      <c r="E16" s="126">
        <v>0</v>
      </c>
      <c r="F16" s="126">
        <v>0</v>
      </c>
    </row>
    <row r="17" spans="1:6" x14ac:dyDescent="0.2">
      <c r="A17" s="126">
        <v>2</v>
      </c>
      <c r="B17" s="95" t="s">
        <v>221</v>
      </c>
      <c r="C17" s="89">
        <f t="shared" ref="C17" si="0">C8*D17/100</f>
        <v>0</v>
      </c>
      <c r="D17" s="126">
        <v>5.0999999999999996</v>
      </c>
      <c r="E17" s="126">
        <v>0</v>
      </c>
      <c r="F17" s="126">
        <f t="shared" ref="F17:F19" si="1">C17*E17</f>
        <v>0</v>
      </c>
    </row>
    <row r="18" spans="1:6" x14ac:dyDescent="0.2">
      <c r="A18" s="126">
        <v>3</v>
      </c>
      <c r="B18" s="95" t="s">
        <v>225</v>
      </c>
      <c r="C18" s="89">
        <v>0</v>
      </c>
      <c r="D18" s="126">
        <v>2.9</v>
      </c>
      <c r="E18" s="126">
        <v>0</v>
      </c>
      <c r="F18" s="126">
        <f t="shared" si="1"/>
        <v>0</v>
      </c>
    </row>
    <row r="19" spans="1:6" x14ac:dyDescent="0.2">
      <c r="A19" s="124">
        <v>1</v>
      </c>
      <c r="B19" s="93" t="s">
        <v>224</v>
      </c>
      <c r="C19" s="89">
        <v>0</v>
      </c>
      <c r="D19" s="124">
        <v>0.2</v>
      </c>
      <c r="E19" s="126">
        <v>0</v>
      </c>
      <c r="F19" s="126">
        <f t="shared" si="1"/>
        <v>0</v>
      </c>
    </row>
    <row r="20" spans="1:6" x14ac:dyDescent="0.2">
      <c r="A20" s="89"/>
      <c r="B20" s="93" t="s">
        <v>219</v>
      </c>
      <c r="C20" s="89">
        <f>SUM(C16:C19)</f>
        <v>0</v>
      </c>
      <c r="D20" s="124">
        <f>SUM(D16:D19)</f>
        <v>30.2</v>
      </c>
      <c r="E20" s="126">
        <v>0</v>
      </c>
      <c r="F20" s="126">
        <f>SUM(F16:F19)</f>
        <v>0</v>
      </c>
    </row>
    <row r="22" spans="1:6" x14ac:dyDescent="0.2">
      <c r="A22" s="91" t="s">
        <v>234</v>
      </c>
    </row>
    <row r="23" spans="1:6" x14ac:dyDescent="0.2">
      <c r="A23" t="s">
        <v>209</v>
      </c>
      <c r="C23" s="90">
        <v>244</v>
      </c>
    </row>
    <row r="24" spans="1:6" x14ac:dyDescent="0.2">
      <c r="A24" s="91" t="s">
        <v>260</v>
      </c>
    </row>
    <row r="26" spans="1:6" x14ac:dyDescent="0.2">
      <c r="A26" s="191" t="s">
        <v>210</v>
      </c>
      <c r="B26" s="191" t="s">
        <v>18</v>
      </c>
      <c r="C26" s="127" t="s">
        <v>228</v>
      </c>
      <c r="D26" s="125" t="s">
        <v>212</v>
      </c>
      <c r="E26" s="127" t="s">
        <v>231</v>
      </c>
      <c r="F26" s="125" t="s">
        <v>214</v>
      </c>
    </row>
    <row r="27" spans="1:6" x14ac:dyDescent="0.2">
      <c r="A27" s="193"/>
      <c r="B27" s="193"/>
      <c r="C27" s="128" t="s">
        <v>229</v>
      </c>
      <c r="D27" s="128" t="s">
        <v>230</v>
      </c>
      <c r="E27" s="128" t="s">
        <v>232</v>
      </c>
      <c r="F27" s="128" t="s">
        <v>211</v>
      </c>
    </row>
    <row r="28" spans="1:6" x14ac:dyDescent="0.2">
      <c r="A28" s="126">
        <v>1</v>
      </c>
      <c r="B28" s="95" t="s">
        <v>226</v>
      </c>
      <c r="C28" s="96">
        <v>0</v>
      </c>
      <c r="D28" s="126">
        <v>0</v>
      </c>
      <c r="E28" s="126">
        <v>0</v>
      </c>
      <c r="F28" s="126">
        <f>D28*E28</f>
        <v>0</v>
      </c>
    </row>
    <row r="29" spans="1:6" x14ac:dyDescent="0.2">
      <c r="A29" s="126">
        <v>2</v>
      </c>
      <c r="B29" s="95" t="s">
        <v>227</v>
      </c>
      <c r="C29" s="89">
        <v>0</v>
      </c>
      <c r="D29" s="126">
        <v>0</v>
      </c>
      <c r="E29" s="126">
        <v>0</v>
      </c>
      <c r="F29" s="126">
        <f>D29*E29</f>
        <v>0</v>
      </c>
    </row>
    <row r="30" spans="1:6" x14ac:dyDescent="0.2">
      <c r="A30" s="89"/>
      <c r="B30" s="93" t="s">
        <v>219</v>
      </c>
      <c r="C30" s="89">
        <f>SUM(C28:C29)</f>
        <v>0</v>
      </c>
      <c r="D30" s="124">
        <v>0</v>
      </c>
      <c r="E30" s="126">
        <v>0</v>
      </c>
      <c r="F30" s="126">
        <f>SUM(F28:F29)</f>
        <v>0</v>
      </c>
    </row>
    <row r="32" spans="1:6" x14ac:dyDescent="0.2">
      <c r="A32" s="91" t="s">
        <v>235</v>
      </c>
    </row>
    <row r="33" spans="1:6" x14ac:dyDescent="0.2">
      <c r="A33" t="s">
        <v>209</v>
      </c>
      <c r="C33" s="90">
        <v>244</v>
      </c>
    </row>
    <row r="34" spans="1:6" x14ac:dyDescent="0.2">
      <c r="A34" s="91" t="s">
        <v>260</v>
      </c>
    </row>
    <row r="36" spans="1:6" x14ac:dyDescent="0.2">
      <c r="A36" s="191" t="s">
        <v>210</v>
      </c>
      <c r="B36" s="191" t="s">
        <v>18</v>
      </c>
      <c r="C36" s="127" t="s">
        <v>250</v>
      </c>
      <c r="D36" s="125" t="s">
        <v>212</v>
      </c>
      <c r="E36" s="125" t="s">
        <v>214</v>
      </c>
      <c r="F36" s="100"/>
    </row>
    <row r="37" spans="1:6" x14ac:dyDescent="0.2">
      <c r="A37" s="193"/>
      <c r="B37" s="193"/>
      <c r="C37" s="128" t="s">
        <v>251</v>
      </c>
      <c r="D37" s="128" t="s">
        <v>230</v>
      </c>
      <c r="E37" s="128" t="s">
        <v>211</v>
      </c>
      <c r="F37" s="100"/>
    </row>
    <row r="38" spans="1:6" x14ac:dyDescent="0.2">
      <c r="A38" s="126">
        <v>1</v>
      </c>
      <c r="B38" s="95" t="s">
        <v>249</v>
      </c>
      <c r="C38" s="96">
        <v>0</v>
      </c>
      <c r="D38" s="126">
        <v>0</v>
      </c>
      <c r="E38" s="126">
        <v>0</v>
      </c>
      <c r="F38" s="101"/>
    </row>
    <row r="39" spans="1:6" x14ac:dyDescent="0.2">
      <c r="A39" s="89"/>
      <c r="B39" s="93" t="s">
        <v>219</v>
      </c>
      <c r="C39" s="89">
        <v>0</v>
      </c>
      <c r="D39" s="124">
        <v>0</v>
      </c>
      <c r="E39" s="99">
        <f>SUM(E38:E38)</f>
        <v>0</v>
      </c>
      <c r="F39" s="101"/>
    </row>
    <row r="41" spans="1:6" x14ac:dyDescent="0.2">
      <c r="A41" s="91" t="s">
        <v>236</v>
      </c>
    </row>
    <row r="42" spans="1:6" x14ac:dyDescent="0.2">
      <c r="A42" t="s">
        <v>209</v>
      </c>
      <c r="C42" s="90">
        <v>244</v>
      </c>
    </row>
    <row r="43" spans="1:6" x14ac:dyDescent="0.2">
      <c r="A43" s="91" t="s">
        <v>260</v>
      </c>
    </row>
    <row r="45" spans="1:6" x14ac:dyDescent="0.2">
      <c r="A45" s="191" t="s">
        <v>210</v>
      </c>
      <c r="B45" s="191" t="s">
        <v>18</v>
      </c>
      <c r="C45" s="127" t="s">
        <v>240</v>
      </c>
      <c r="D45" s="125" t="s">
        <v>212</v>
      </c>
      <c r="E45" s="127" t="s">
        <v>231</v>
      </c>
      <c r="F45" s="125" t="s">
        <v>214</v>
      </c>
    </row>
    <row r="46" spans="1:6" x14ac:dyDescent="0.2">
      <c r="A46" s="193"/>
      <c r="B46" s="193"/>
      <c r="C46" s="128" t="s">
        <v>241</v>
      </c>
      <c r="D46" s="128" t="s">
        <v>230</v>
      </c>
      <c r="E46" s="128" t="s">
        <v>232</v>
      </c>
      <c r="F46" s="128" t="s">
        <v>211</v>
      </c>
    </row>
    <row r="47" spans="1:6" x14ac:dyDescent="0.2">
      <c r="A47" s="126">
        <v>1</v>
      </c>
      <c r="B47" s="95" t="s">
        <v>237</v>
      </c>
      <c r="C47" s="96">
        <v>0</v>
      </c>
      <c r="D47" s="126">
        <v>0</v>
      </c>
      <c r="E47" s="126">
        <v>0</v>
      </c>
      <c r="F47" s="126">
        <f>D47*E47</f>
        <v>0</v>
      </c>
    </row>
    <row r="48" spans="1:6" x14ac:dyDescent="0.2">
      <c r="A48" s="126">
        <v>2</v>
      </c>
      <c r="B48" s="95" t="s">
        <v>239</v>
      </c>
      <c r="C48" s="89">
        <v>0</v>
      </c>
      <c r="D48" s="126">
        <v>0</v>
      </c>
      <c r="E48" s="126">
        <v>0</v>
      </c>
      <c r="F48" s="126">
        <f>D48*E48</f>
        <v>0</v>
      </c>
    </row>
    <row r="49" spans="1:6" x14ac:dyDescent="0.2">
      <c r="A49" s="126">
        <v>3</v>
      </c>
      <c r="B49" s="95" t="s">
        <v>238</v>
      </c>
      <c r="C49" s="89">
        <v>0</v>
      </c>
      <c r="D49" s="126">
        <v>0</v>
      </c>
      <c r="E49" s="126">
        <v>0</v>
      </c>
      <c r="F49" s="126">
        <f>C49*E49</f>
        <v>0</v>
      </c>
    </row>
    <row r="50" spans="1:6" x14ac:dyDescent="0.2">
      <c r="A50" s="89"/>
      <c r="B50" s="93" t="s">
        <v>219</v>
      </c>
      <c r="C50" s="89">
        <f>SUM(C47:C48)</f>
        <v>0</v>
      </c>
      <c r="D50" s="124">
        <v>0</v>
      </c>
      <c r="E50" s="126">
        <v>0</v>
      </c>
      <c r="F50" s="126">
        <f>SUM(F47:F48)</f>
        <v>0</v>
      </c>
    </row>
    <row r="52" spans="1:6" x14ac:dyDescent="0.2">
      <c r="A52" s="91" t="s">
        <v>245</v>
      </c>
    </row>
    <row r="53" spans="1:6" x14ac:dyDescent="0.2">
      <c r="A53" t="s">
        <v>209</v>
      </c>
      <c r="C53" s="90">
        <v>244</v>
      </c>
    </row>
    <row r="54" spans="1:6" x14ac:dyDescent="0.2">
      <c r="A54" s="91" t="s">
        <v>260</v>
      </c>
    </row>
    <row r="56" spans="1:6" x14ac:dyDescent="0.2">
      <c r="A56" s="191" t="s">
        <v>210</v>
      </c>
      <c r="B56" s="191" t="s">
        <v>18</v>
      </c>
      <c r="C56" s="196" t="s">
        <v>242</v>
      </c>
      <c r="D56" s="125" t="s">
        <v>212</v>
      </c>
      <c r="E56" s="125" t="s">
        <v>214</v>
      </c>
    </row>
    <row r="57" spans="1:6" x14ac:dyDescent="0.2">
      <c r="A57" s="193"/>
      <c r="B57" s="193"/>
      <c r="C57" s="197"/>
      <c r="D57" s="126" t="s">
        <v>243</v>
      </c>
      <c r="E57" s="126" t="s">
        <v>211</v>
      </c>
    </row>
    <row r="58" spans="1:6" x14ac:dyDescent="0.2">
      <c r="A58" s="124">
        <v>1</v>
      </c>
      <c r="B58" s="93" t="s">
        <v>325</v>
      </c>
      <c r="C58" s="89" t="s">
        <v>247</v>
      </c>
      <c r="D58" s="89">
        <v>1</v>
      </c>
      <c r="E58" s="89">
        <v>1457.5</v>
      </c>
    </row>
    <row r="59" spans="1:6" x14ac:dyDescent="0.2">
      <c r="A59" s="124">
        <v>2</v>
      </c>
      <c r="B59" s="93" t="s">
        <v>326</v>
      </c>
      <c r="C59" s="89"/>
      <c r="D59" s="89">
        <v>1</v>
      </c>
      <c r="E59" s="89">
        <v>5747</v>
      </c>
    </row>
    <row r="60" spans="1:6" x14ac:dyDescent="0.2">
      <c r="A60" s="124">
        <v>3</v>
      </c>
      <c r="B60" s="93" t="s">
        <v>327</v>
      </c>
      <c r="C60" s="89"/>
      <c r="D60" s="89"/>
      <c r="E60" s="89">
        <v>7795.5</v>
      </c>
    </row>
    <row r="61" spans="1:6" x14ac:dyDescent="0.2">
      <c r="A61" s="89"/>
      <c r="B61" s="93" t="s">
        <v>219</v>
      </c>
      <c r="C61" s="89" t="str">
        <f>C58</f>
        <v>Здание</v>
      </c>
      <c r="D61" s="89">
        <f>SUM(D58)</f>
        <v>1</v>
      </c>
      <c r="E61" s="89">
        <f>SUM(E58:E60)</f>
        <v>15000</v>
      </c>
    </row>
    <row r="63" spans="1:6" x14ac:dyDescent="0.2">
      <c r="A63" s="91" t="s">
        <v>244</v>
      </c>
    </row>
    <row r="64" spans="1:6" x14ac:dyDescent="0.2">
      <c r="A64" t="s">
        <v>209</v>
      </c>
      <c r="C64" s="90">
        <v>244</v>
      </c>
    </row>
    <row r="65" spans="1:4" x14ac:dyDescent="0.2">
      <c r="A65" s="91" t="s">
        <v>260</v>
      </c>
    </row>
    <row r="67" spans="1:4" x14ac:dyDescent="0.2">
      <c r="A67" s="191" t="s">
        <v>210</v>
      </c>
      <c r="B67" s="191" t="s">
        <v>18</v>
      </c>
      <c r="C67" s="196" t="s">
        <v>253</v>
      </c>
      <c r="D67" s="125" t="s">
        <v>214</v>
      </c>
    </row>
    <row r="68" spans="1:4" x14ac:dyDescent="0.2">
      <c r="A68" s="193"/>
      <c r="B68" s="193"/>
      <c r="C68" s="197"/>
      <c r="D68" s="126" t="s">
        <v>211</v>
      </c>
    </row>
    <row r="69" spans="1:4" x14ac:dyDescent="0.2">
      <c r="A69" s="124">
        <v>1</v>
      </c>
      <c r="B69" s="93" t="s">
        <v>328</v>
      </c>
      <c r="C69" s="89">
        <v>2</v>
      </c>
      <c r="D69" s="89">
        <v>10962.38</v>
      </c>
    </row>
    <row r="70" spans="1:4" x14ac:dyDescent="0.2">
      <c r="A70" s="124">
        <v>2</v>
      </c>
      <c r="B70" s="93" t="s">
        <v>254</v>
      </c>
      <c r="C70" s="89">
        <v>2</v>
      </c>
      <c r="D70" s="89">
        <v>14222.33</v>
      </c>
    </row>
    <row r="71" spans="1:4" x14ac:dyDescent="0.2">
      <c r="A71" s="124">
        <v>3</v>
      </c>
      <c r="B71" s="93" t="s">
        <v>262</v>
      </c>
      <c r="C71" s="89">
        <v>10</v>
      </c>
      <c r="D71" s="89">
        <v>169815.29</v>
      </c>
    </row>
    <row r="72" spans="1:4" x14ac:dyDescent="0.2">
      <c r="A72" s="89"/>
      <c r="B72" s="93" t="s">
        <v>219</v>
      </c>
      <c r="C72" s="89">
        <f>SUM(C69:C71)</f>
        <v>14</v>
      </c>
      <c r="D72" s="89">
        <f>SUM(D69:D71)</f>
        <v>195000</v>
      </c>
    </row>
    <row r="74" spans="1:4" x14ac:dyDescent="0.2">
      <c r="A74" s="91" t="s">
        <v>297</v>
      </c>
    </row>
    <row r="75" spans="1:4" x14ac:dyDescent="0.2">
      <c r="A75" t="s">
        <v>209</v>
      </c>
      <c r="C75" s="90">
        <v>853</v>
      </c>
    </row>
    <row r="76" spans="1:4" x14ac:dyDescent="0.2">
      <c r="A76" s="91" t="s">
        <v>260</v>
      </c>
    </row>
    <row r="78" spans="1:4" x14ac:dyDescent="0.2">
      <c r="A78" s="191" t="s">
        <v>210</v>
      </c>
      <c r="B78" s="191" t="s">
        <v>18</v>
      </c>
      <c r="C78" s="196" t="s">
        <v>253</v>
      </c>
      <c r="D78" s="125" t="s">
        <v>214</v>
      </c>
    </row>
    <row r="79" spans="1:4" x14ac:dyDescent="0.2">
      <c r="A79" s="193"/>
      <c r="B79" s="193"/>
      <c r="C79" s="197"/>
      <c r="D79" s="126" t="s">
        <v>211</v>
      </c>
    </row>
    <row r="80" spans="1:4" x14ac:dyDescent="0.2">
      <c r="A80" s="124">
        <v>1</v>
      </c>
      <c r="B80" s="93" t="s">
        <v>262</v>
      </c>
      <c r="C80" s="89">
        <v>1</v>
      </c>
      <c r="D80" s="89">
        <v>5000</v>
      </c>
    </row>
    <row r="81" spans="1:5" x14ac:dyDescent="0.2">
      <c r="A81" s="89"/>
      <c r="B81" s="93" t="s">
        <v>219</v>
      </c>
      <c r="C81" s="89">
        <f>SUM(C80:C80)</f>
        <v>1</v>
      </c>
      <c r="D81" s="89">
        <f>SUM(D80:D80)</f>
        <v>5000</v>
      </c>
    </row>
    <row r="82" spans="1:5" x14ac:dyDescent="0.2">
      <c r="A82" s="103"/>
      <c r="B82" s="104"/>
      <c r="C82" s="103"/>
      <c r="D82" s="103"/>
    </row>
    <row r="83" spans="1:5" x14ac:dyDescent="0.2">
      <c r="A83" s="91" t="s">
        <v>298</v>
      </c>
    </row>
    <row r="84" spans="1:5" x14ac:dyDescent="0.2">
      <c r="A84" t="s">
        <v>209</v>
      </c>
      <c r="C84" s="90">
        <v>244</v>
      </c>
    </row>
    <row r="85" spans="1:5" x14ac:dyDescent="0.2">
      <c r="A85" s="91" t="s">
        <v>260</v>
      </c>
    </row>
    <row r="87" spans="1:5" x14ac:dyDescent="0.2">
      <c r="A87" s="191" t="s">
        <v>210</v>
      </c>
      <c r="B87" s="191" t="s">
        <v>18</v>
      </c>
      <c r="C87" s="196" t="s">
        <v>212</v>
      </c>
      <c r="D87" s="191" t="s">
        <v>257</v>
      </c>
      <c r="E87" s="125" t="s">
        <v>214</v>
      </c>
    </row>
    <row r="88" spans="1:5" x14ac:dyDescent="0.2">
      <c r="A88" s="193"/>
      <c r="B88" s="193"/>
      <c r="C88" s="197"/>
      <c r="D88" s="193"/>
      <c r="E88" s="126" t="s">
        <v>211</v>
      </c>
    </row>
    <row r="89" spans="1:5" x14ac:dyDescent="0.2">
      <c r="A89" s="124">
        <v>1</v>
      </c>
      <c r="B89" s="93" t="s">
        <v>308</v>
      </c>
      <c r="C89" s="89">
        <v>1</v>
      </c>
      <c r="D89" s="89">
        <v>28560</v>
      </c>
      <c r="E89" s="89">
        <v>28560</v>
      </c>
    </row>
    <row r="90" spans="1:5" x14ac:dyDescent="0.2">
      <c r="A90" s="124">
        <v>2</v>
      </c>
      <c r="B90" s="93" t="s">
        <v>329</v>
      </c>
      <c r="C90" s="89">
        <v>10</v>
      </c>
      <c r="D90" s="89">
        <v>1144</v>
      </c>
      <c r="E90" s="89">
        <v>11440</v>
      </c>
    </row>
    <row r="91" spans="1:5" x14ac:dyDescent="0.2">
      <c r="A91" s="89"/>
      <c r="B91" s="93" t="s">
        <v>219</v>
      </c>
      <c r="C91" s="89">
        <f>SUM(C89:C90)</f>
        <v>11</v>
      </c>
      <c r="D91" s="89"/>
      <c r="E91" s="89">
        <f>SUM(E89:E90)</f>
        <v>40000</v>
      </c>
    </row>
    <row r="92" spans="1:5" x14ac:dyDescent="0.2">
      <c r="A92" s="103"/>
      <c r="B92" s="104"/>
      <c r="C92" s="103"/>
      <c r="D92" s="103"/>
      <c r="E92" s="103"/>
    </row>
    <row r="93" spans="1:5" x14ac:dyDescent="0.2">
      <c r="A93" s="91" t="s">
        <v>299</v>
      </c>
    </row>
    <row r="94" spans="1:5" x14ac:dyDescent="0.2">
      <c r="A94" t="s">
        <v>209</v>
      </c>
      <c r="C94" s="90">
        <v>244</v>
      </c>
    </row>
    <row r="95" spans="1:5" x14ac:dyDescent="0.2">
      <c r="A95" s="91" t="s">
        <v>260</v>
      </c>
    </row>
    <row r="97" spans="1:5" x14ac:dyDescent="0.2">
      <c r="A97" s="191" t="s">
        <v>210</v>
      </c>
      <c r="B97" s="191" t="s">
        <v>18</v>
      </c>
      <c r="C97" s="196" t="s">
        <v>212</v>
      </c>
      <c r="D97" s="191" t="s">
        <v>257</v>
      </c>
      <c r="E97" s="125" t="s">
        <v>214</v>
      </c>
    </row>
    <row r="98" spans="1:5" x14ac:dyDescent="0.2">
      <c r="A98" s="193"/>
      <c r="B98" s="193"/>
      <c r="C98" s="197"/>
      <c r="D98" s="193"/>
      <c r="E98" s="126" t="s">
        <v>211</v>
      </c>
    </row>
    <row r="99" spans="1:5" x14ac:dyDescent="0.2">
      <c r="A99" s="124">
        <v>1</v>
      </c>
      <c r="B99" s="93" t="s">
        <v>256</v>
      </c>
      <c r="C99" s="89">
        <v>5</v>
      </c>
      <c r="D99" s="89">
        <v>5000</v>
      </c>
      <c r="E99" s="89">
        <f>C99*D99</f>
        <v>25000</v>
      </c>
    </row>
    <row r="100" spans="1:5" x14ac:dyDescent="0.2">
      <c r="A100" s="124">
        <v>2</v>
      </c>
      <c r="B100" s="93" t="s">
        <v>258</v>
      </c>
      <c r="C100" s="89">
        <v>5</v>
      </c>
      <c r="D100" s="89">
        <v>5000</v>
      </c>
      <c r="E100" s="89">
        <f>C100*D100</f>
        <v>25000</v>
      </c>
    </row>
    <row r="101" spans="1:5" x14ac:dyDescent="0.2">
      <c r="A101" s="89"/>
      <c r="B101" s="93" t="s">
        <v>219</v>
      </c>
      <c r="C101" s="89">
        <f>SUM(C99:C100)</f>
        <v>10</v>
      </c>
      <c r="D101" s="89">
        <f>SUM(D99)</f>
        <v>5000</v>
      </c>
      <c r="E101" s="89">
        <f>SUM(E99:E100)</f>
        <v>50000</v>
      </c>
    </row>
    <row r="103" spans="1:5" x14ac:dyDescent="0.2">
      <c r="B103" s="102"/>
    </row>
    <row r="104" spans="1:5" x14ac:dyDescent="0.2">
      <c r="B104" s="102" t="s">
        <v>296</v>
      </c>
      <c r="C104">
        <f>E8+F20+F30+E39+F50+E61+D72+D81+E91+E101</f>
        <v>305000</v>
      </c>
    </row>
    <row r="105" spans="1:5" x14ac:dyDescent="0.2">
      <c r="B105" s="102"/>
    </row>
  </sheetData>
  <mergeCells count="27">
    <mergeCell ref="A87:A88"/>
    <mergeCell ref="B87:B88"/>
    <mergeCell ref="C87:C88"/>
    <mergeCell ref="D87:D88"/>
    <mergeCell ref="A97:A98"/>
    <mergeCell ref="B97:B98"/>
    <mergeCell ref="C97:C98"/>
    <mergeCell ref="D97:D98"/>
    <mergeCell ref="C56:C57"/>
    <mergeCell ref="A67:A68"/>
    <mergeCell ref="B67:B68"/>
    <mergeCell ref="C67:C68"/>
    <mergeCell ref="A78:A79"/>
    <mergeCell ref="B78:B79"/>
    <mergeCell ref="C78:C79"/>
    <mergeCell ref="A36:A37"/>
    <mergeCell ref="B36:B37"/>
    <mergeCell ref="A45:A46"/>
    <mergeCell ref="B45:B46"/>
    <mergeCell ref="A56:A57"/>
    <mergeCell ref="B56:B57"/>
    <mergeCell ref="A5:A6"/>
    <mergeCell ref="B5:B6"/>
    <mergeCell ref="A14:A15"/>
    <mergeCell ref="B14:B15"/>
    <mergeCell ref="A26:A27"/>
    <mergeCell ref="B26:B27"/>
  </mergeCells>
  <pageMargins left="0.70866141732283472" right="0" top="0.74803149606299213" bottom="0.74803149606299213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52" workbookViewId="0">
      <selection activeCell="D103" sqref="D103"/>
    </sheetView>
  </sheetViews>
  <sheetFormatPr defaultRowHeight="12.75" x14ac:dyDescent="0.2"/>
  <cols>
    <col min="1" max="1" width="3.5703125" customWidth="1"/>
    <col min="2" max="2" width="24.28515625" customWidth="1"/>
    <col min="3" max="3" width="21" customWidth="1"/>
    <col min="4" max="4" width="13.28515625" customWidth="1"/>
    <col min="5" max="5" width="13.5703125" customWidth="1"/>
    <col min="6" max="6" width="12.85546875" customWidth="1"/>
  </cols>
  <sheetData>
    <row r="1" spans="1:6" x14ac:dyDescent="0.2">
      <c r="A1" s="105" t="s">
        <v>233</v>
      </c>
    </row>
    <row r="2" spans="1:6" x14ac:dyDescent="0.2">
      <c r="A2" t="s">
        <v>209</v>
      </c>
      <c r="C2" s="90">
        <v>111</v>
      </c>
    </row>
    <row r="3" spans="1:6" x14ac:dyDescent="0.2">
      <c r="A3" s="91" t="s">
        <v>260</v>
      </c>
    </row>
    <row r="5" spans="1:6" x14ac:dyDescent="0.2">
      <c r="A5" s="191" t="s">
        <v>210</v>
      </c>
      <c r="B5" s="191" t="s">
        <v>18</v>
      </c>
      <c r="C5" s="92" t="s">
        <v>217</v>
      </c>
      <c r="D5" s="87" t="s">
        <v>212</v>
      </c>
      <c r="E5" s="87" t="s">
        <v>214</v>
      </c>
    </row>
    <row r="6" spans="1:6" x14ac:dyDescent="0.2">
      <c r="A6" s="193"/>
      <c r="B6" s="193"/>
      <c r="C6" s="88" t="s">
        <v>211</v>
      </c>
      <c r="D6" s="88" t="s">
        <v>213</v>
      </c>
      <c r="E6" s="88" t="s">
        <v>215</v>
      </c>
    </row>
    <row r="7" spans="1:6" x14ac:dyDescent="0.2">
      <c r="A7" s="86">
        <v>1</v>
      </c>
      <c r="B7" s="93" t="s">
        <v>218</v>
      </c>
      <c r="C7" s="89">
        <v>0</v>
      </c>
      <c r="D7" s="89">
        <v>0</v>
      </c>
      <c r="E7" s="89">
        <v>0</v>
      </c>
    </row>
    <row r="8" spans="1:6" x14ac:dyDescent="0.2">
      <c r="A8" s="89"/>
      <c r="B8" s="93" t="s">
        <v>219</v>
      </c>
      <c r="C8" s="89">
        <f>C7</f>
        <v>0</v>
      </c>
      <c r="D8" s="89">
        <f>SUM(D7)</f>
        <v>0</v>
      </c>
      <c r="E8" s="89">
        <f>SUM(E7)</f>
        <v>0</v>
      </c>
    </row>
    <row r="10" spans="1:6" x14ac:dyDescent="0.2">
      <c r="A10" s="91" t="s">
        <v>259</v>
      </c>
    </row>
    <row r="11" spans="1:6" x14ac:dyDescent="0.2">
      <c r="A11" t="s">
        <v>209</v>
      </c>
      <c r="C11" s="90">
        <v>119</v>
      </c>
    </row>
    <row r="12" spans="1:6" x14ac:dyDescent="0.2">
      <c r="A12" s="91" t="s">
        <v>260</v>
      </c>
    </row>
    <row r="14" spans="1:6" x14ac:dyDescent="0.2">
      <c r="A14" s="191" t="s">
        <v>210</v>
      </c>
      <c r="B14" s="191" t="s">
        <v>18</v>
      </c>
      <c r="C14" s="92" t="s">
        <v>217</v>
      </c>
      <c r="D14" s="92" t="s">
        <v>222</v>
      </c>
      <c r="E14" s="87" t="s">
        <v>212</v>
      </c>
      <c r="F14" s="87" t="s">
        <v>214</v>
      </c>
    </row>
    <row r="15" spans="1:6" x14ac:dyDescent="0.2">
      <c r="A15" s="193"/>
      <c r="B15" s="193"/>
      <c r="C15" s="88" t="s">
        <v>211</v>
      </c>
      <c r="D15" s="94" t="s">
        <v>223</v>
      </c>
      <c r="E15" s="88" t="s">
        <v>213</v>
      </c>
      <c r="F15" s="88" t="s">
        <v>215</v>
      </c>
    </row>
    <row r="16" spans="1:6" x14ac:dyDescent="0.2">
      <c r="A16" s="88">
        <v>1</v>
      </c>
      <c r="B16" s="95" t="s">
        <v>220</v>
      </c>
      <c r="C16" s="97">
        <f>C7*D16/100</f>
        <v>0</v>
      </c>
      <c r="D16" s="88">
        <v>22</v>
      </c>
      <c r="E16" s="88">
        <v>0</v>
      </c>
      <c r="F16" s="88">
        <v>0</v>
      </c>
    </row>
    <row r="17" spans="1:6" x14ac:dyDescent="0.2">
      <c r="A17" s="88">
        <v>2</v>
      </c>
      <c r="B17" s="95" t="s">
        <v>221</v>
      </c>
      <c r="C17" s="89">
        <f t="shared" ref="C17" si="0">C8*D17/100</f>
        <v>0</v>
      </c>
      <c r="D17" s="88">
        <v>5.0999999999999996</v>
      </c>
      <c r="E17" s="88">
        <v>0</v>
      </c>
      <c r="F17" s="88">
        <f t="shared" ref="F17:F19" si="1">C17*E17</f>
        <v>0</v>
      </c>
    </row>
    <row r="18" spans="1:6" x14ac:dyDescent="0.2">
      <c r="A18" s="88">
        <v>3</v>
      </c>
      <c r="B18" s="95" t="s">
        <v>225</v>
      </c>
      <c r="C18" s="89">
        <v>0</v>
      </c>
      <c r="D18" s="88">
        <v>2.9</v>
      </c>
      <c r="E18" s="88">
        <v>0</v>
      </c>
      <c r="F18" s="88">
        <f t="shared" si="1"/>
        <v>0</v>
      </c>
    </row>
    <row r="19" spans="1:6" x14ac:dyDescent="0.2">
      <c r="A19" s="86">
        <v>1</v>
      </c>
      <c r="B19" s="93" t="s">
        <v>224</v>
      </c>
      <c r="C19" s="89">
        <v>0</v>
      </c>
      <c r="D19" s="86">
        <v>0.2</v>
      </c>
      <c r="E19" s="88">
        <v>0</v>
      </c>
      <c r="F19" s="88">
        <f t="shared" si="1"/>
        <v>0</v>
      </c>
    </row>
    <row r="20" spans="1:6" x14ac:dyDescent="0.2">
      <c r="A20" s="89"/>
      <c r="B20" s="93" t="s">
        <v>219</v>
      </c>
      <c r="C20" s="89">
        <f>SUM(C16:C19)</f>
        <v>0</v>
      </c>
      <c r="D20" s="86">
        <f>SUM(D16:D19)</f>
        <v>30.2</v>
      </c>
      <c r="E20" s="88">
        <v>0</v>
      </c>
      <c r="F20" s="88">
        <f>SUM(F16:F19)</f>
        <v>0</v>
      </c>
    </row>
    <row r="22" spans="1:6" x14ac:dyDescent="0.2">
      <c r="A22" s="91" t="s">
        <v>234</v>
      </c>
    </row>
    <row r="23" spans="1:6" x14ac:dyDescent="0.2">
      <c r="A23" t="s">
        <v>209</v>
      </c>
      <c r="C23" s="90">
        <v>244</v>
      </c>
    </row>
    <row r="24" spans="1:6" x14ac:dyDescent="0.2">
      <c r="A24" s="91" t="s">
        <v>260</v>
      </c>
    </row>
    <row r="26" spans="1:6" x14ac:dyDescent="0.2">
      <c r="A26" s="191" t="s">
        <v>210</v>
      </c>
      <c r="B26" s="191" t="s">
        <v>18</v>
      </c>
      <c r="C26" s="92" t="s">
        <v>228</v>
      </c>
      <c r="D26" s="87" t="s">
        <v>212</v>
      </c>
      <c r="E26" s="92" t="s">
        <v>231</v>
      </c>
      <c r="F26" s="87" t="s">
        <v>214</v>
      </c>
    </row>
    <row r="27" spans="1:6" x14ac:dyDescent="0.2">
      <c r="A27" s="193"/>
      <c r="B27" s="193"/>
      <c r="C27" s="94" t="s">
        <v>229</v>
      </c>
      <c r="D27" s="94" t="s">
        <v>230</v>
      </c>
      <c r="E27" s="94" t="s">
        <v>232</v>
      </c>
      <c r="F27" s="94" t="s">
        <v>211</v>
      </c>
    </row>
    <row r="28" spans="1:6" x14ac:dyDescent="0.2">
      <c r="A28" s="88">
        <v>1</v>
      </c>
      <c r="B28" s="95" t="s">
        <v>226</v>
      </c>
      <c r="C28" s="96">
        <v>0</v>
      </c>
      <c r="D28" s="88">
        <v>0</v>
      </c>
      <c r="E28" s="88">
        <v>0</v>
      </c>
      <c r="F28" s="88">
        <f>D28*E28</f>
        <v>0</v>
      </c>
    </row>
    <row r="29" spans="1:6" x14ac:dyDescent="0.2">
      <c r="A29" s="88">
        <v>2</v>
      </c>
      <c r="B29" s="95" t="s">
        <v>227</v>
      </c>
      <c r="C29" s="89">
        <v>0</v>
      </c>
      <c r="D29" s="88">
        <v>0</v>
      </c>
      <c r="E29" s="88">
        <v>0</v>
      </c>
      <c r="F29" s="88">
        <f>D29*E29</f>
        <v>0</v>
      </c>
    </row>
    <row r="30" spans="1:6" x14ac:dyDescent="0.2">
      <c r="A30" s="89"/>
      <c r="B30" s="93" t="s">
        <v>219</v>
      </c>
      <c r="C30" s="89">
        <f>SUM(C28:C29)</f>
        <v>0</v>
      </c>
      <c r="D30" s="86">
        <v>0</v>
      </c>
      <c r="E30" s="88">
        <v>0</v>
      </c>
      <c r="F30" s="88">
        <f>SUM(F28:F29)</f>
        <v>0</v>
      </c>
    </row>
    <row r="32" spans="1:6" x14ac:dyDescent="0.2">
      <c r="A32" s="91" t="s">
        <v>235</v>
      </c>
    </row>
    <row r="33" spans="1:11" x14ac:dyDescent="0.2">
      <c r="A33" t="s">
        <v>209</v>
      </c>
      <c r="C33" s="90">
        <v>244</v>
      </c>
    </row>
    <row r="34" spans="1:11" x14ac:dyDescent="0.2">
      <c r="A34" s="91" t="s">
        <v>260</v>
      </c>
    </row>
    <row r="36" spans="1:11" x14ac:dyDescent="0.2">
      <c r="A36" s="191" t="s">
        <v>210</v>
      </c>
      <c r="B36" s="191" t="s">
        <v>18</v>
      </c>
      <c r="C36" s="92" t="s">
        <v>250</v>
      </c>
      <c r="D36" s="87" t="s">
        <v>212</v>
      </c>
      <c r="E36" s="87" t="s">
        <v>214</v>
      </c>
      <c r="F36" s="100"/>
    </row>
    <row r="37" spans="1:11" x14ac:dyDescent="0.2">
      <c r="A37" s="193"/>
      <c r="B37" s="193"/>
      <c r="C37" s="94" t="s">
        <v>251</v>
      </c>
      <c r="D37" s="94" t="s">
        <v>230</v>
      </c>
      <c r="E37" s="94" t="s">
        <v>211</v>
      </c>
      <c r="F37" s="100"/>
    </row>
    <row r="38" spans="1:11" x14ac:dyDescent="0.2">
      <c r="A38" s="88">
        <v>1</v>
      </c>
      <c r="B38" s="95" t="s">
        <v>249</v>
      </c>
      <c r="C38" s="96">
        <v>0</v>
      </c>
      <c r="D38" s="88">
        <v>0</v>
      </c>
      <c r="E38" s="88">
        <v>0</v>
      </c>
      <c r="F38" s="101"/>
    </row>
    <row r="39" spans="1:11" x14ac:dyDescent="0.2">
      <c r="A39" s="89"/>
      <c r="B39" s="93" t="s">
        <v>219</v>
      </c>
      <c r="C39" s="89">
        <v>0</v>
      </c>
      <c r="D39" s="86">
        <v>0</v>
      </c>
      <c r="E39" s="99">
        <f>SUM(E38:E38)</f>
        <v>0</v>
      </c>
      <c r="F39" s="101"/>
    </row>
    <row r="41" spans="1:11" x14ac:dyDescent="0.2">
      <c r="A41" s="91" t="s">
        <v>236</v>
      </c>
    </row>
    <row r="42" spans="1:11" x14ac:dyDescent="0.2">
      <c r="A42" t="s">
        <v>209</v>
      </c>
      <c r="C42" s="90">
        <v>244</v>
      </c>
      <c r="K42">
        <f>'Расчет  50300'!I69</f>
        <v>0</v>
      </c>
    </row>
    <row r="43" spans="1:11" x14ac:dyDescent="0.2">
      <c r="A43" s="91" t="s">
        <v>260</v>
      </c>
    </row>
    <row r="45" spans="1:11" x14ac:dyDescent="0.2">
      <c r="A45" s="191" t="s">
        <v>210</v>
      </c>
      <c r="B45" s="191" t="s">
        <v>18</v>
      </c>
      <c r="C45" s="92" t="s">
        <v>240</v>
      </c>
      <c r="D45" s="87" t="s">
        <v>212</v>
      </c>
      <c r="E45" s="92" t="s">
        <v>231</v>
      </c>
      <c r="F45" s="87" t="s">
        <v>214</v>
      </c>
    </row>
    <row r="46" spans="1:11" x14ac:dyDescent="0.2">
      <c r="A46" s="193"/>
      <c r="B46" s="193"/>
      <c r="C46" s="94" t="s">
        <v>241</v>
      </c>
      <c r="D46" s="94" t="s">
        <v>230</v>
      </c>
      <c r="E46" s="94" t="s">
        <v>232</v>
      </c>
      <c r="F46" s="94" t="s">
        <v>211</v>
      </c>
    </row>
    <row r="47" spans="1:11" x14ac:dyDescent="0.2">
      <c r="A47" s="88">
        <v>1</v>
      </c>
      <c r="B47" s="95" t="s">
        <v>237</v>
      </c>
      <c r="C47" s="96">
        <v>0</v>
      </c>
      <c r="D47" s="88">
        <v>0</v>
      </c>
      <c r="E47" s="88">
        <v>0</v>
      </c>
      <c r="F47" s="88">
        <f>D47*E47</f>
        <v>0</v>
      </c>
    </row>
    <row r="48" spans="1:11" x14ac:dyDescent="0.2">
      <c r="A48" s="88">
        <v>2</v>
      </c>
      <c r="B48" s="95" t="s">
        <v>239</v>
      </c>
      <c r="C48" s="89">
        <v>0</v>
      </c>
      <c r="D48" s="88">
        <v>0</v>
      </c>
      <c r="E48" s="88">
        <v>0</v>
      </c>
      <c r="F48" s="88">
        <f>D48*E48</f>
        <v>0</v>
      </c>
    </row>
    <row r="49" spans="1:6" x14ac:dyDescent="0.2">
      <c r="A49" s="88">
        <v>3</v>
      </c>
      <c r="B49" s="95" t="s">
        <v>238</v>
      </c>
      <c r="C49" s="89">
        <v>0</v>
      </c>
      <c r="D49" s="88">
        <v>0</v>
      </c>
      <c r="E49" s="88">
        <v>0</v>
      </c>
      <c r="F49" s="88">
        <f>C49*E49</f>
        <v>0</v>
      </c>
    </row>
    <row r="50" spans="1:6" x14ac:dyDescent="0.2">
      <c r="A50" s="89"/>
      <c r="B50" s="93" t="s">
        <v>219</v>
      </c>
      <c r="C50" s="89">
        <f>SUM(C47:C48)</f>
        <v>0</v>
      </c>
      <c r="D50" s="86">
        <v>0</v>
      </c>
      <c r="E50" s="88">
        <v>0</v>
      </c>
      <c r="F50" s="88">
        <f>SUM(F47:F48)</f>
        <v>0</v>
      </c>
    </row>
    <row r="52" spans="1:6" x14ac:dyDescent="0.2">
      <c r="A52" s="91" t="s">
        <v>245</v>
      </c>
    </row>
    <row r="53" spans="1:6" x14ac:dyDescent="0.2">
      <c r="A53" t="s">
        <v>209</v>
      </c>
      <c r="C53" s="90">
        <v>244</v>
      </c>
    </row>
    <row r="54" spans="1:6" x14ac:dyDescent="0.2">
      <c r="A54" s="91" t="s">
        <v>260</v>
      </c>
    </row>
    <row r="56" spans="1:6" x14ac:dyDescent="0.2">
      <c r="A56" s="191" t="s">
        <v>210</v>
      </c>
      <c r="B56" s="191" t="s">
        <v>18</v>
      </c>
      <c r="C56" s="196" t="s">
        <v>242</v>
      </c>
      <c r="D56" s="87" t="s">
        <v>212</v>
      </c>
      <c r="E56" s="87" t="s">
        <v>214</v>
      </c>
    </row>
    <row r="57" spans="1:6" x14ac:dyDescent="0.2">
      <c r="A57" s="193"/>
      <c r="B57" s="193"/>
      <c r="C57" s="197"/>
      <c r="D57" s="88" t="s">
        <v>243</v>
      </c>
      <c r="E57" s="88" t="s">
        <v>211</v>
      </c>
    </row>
    <row r="58" spans="1:6" x14ac:dyDescent="0.2">
      <c r="A58" s="86">
        <v>1</v>
      </c>
      <c r="B58" s="93" t="s">
        <v>261</v>
      </c>
      <c r="C58" s="89" t="s">
        <v>247</v>
      </c>
      <c r="D58" s="89">
        <v>4</v>
      </c>
      <c r="E58" s="89">
        <v>15000</v>
      </c>
    </row>
    <row r="59" spans="1:6" x14ac:dyDescent="0.2">
      <c r="A59" s="89"/>
      <c r="B59" s="93" t="s">
        <v>219</v>
      </c>
      <c r="C59" s="89" t="str">
        <f>C58</f>
        <v>Здание</v>
      </c>
      <c r="D59" s="89">
        <f>SUM(D58)</f>
        <v>4</v>
      </c>
      <c r="E59" s="89">
        <f>SUM(E58:E58)</f>
        <v>15000</v>
      </c>
    </row>
    <row r="61" spans="1:6" x14ac:dyDescent="0.2">
      <c r="A61" s="91" t="s">
        <v>244</v>
      </c>
    </row>
    <row r="62" spans="1:6" x14ac:dyDescent="0.2">
      <c r="A62" t="s">
        <v>209</v>
      </c>
      <c r="C62" s="90">
        <v>244</v>
      </c>
    </row>
    <row r="63" spans="1:6" x14ac:dyDescent="0.2">
      <c r="A63" s="91" t="s">
        <v>260</v>
      </c>
    </row>
    <row r="65" spans="1:4" x14ac:dyDescent="0.2">
      <c r="A65" s="191" t="s">
        <v>210</v>
      </c>
      <c r="B65" s="191" t="s">
        <v>18</v>
      </c>
      <c r="C65" s="196" t="s">
        <v>253</v>
      </c>
      <c r="D65" s="87" t="s">
        <v>214</v>
      </c>
    </row>
    <row r="66" spans="1:4" x14ac:dyDescent="0.2">
      <c r="A66" s="193"/>
      <c r="B66" s="193"/>
      <c r="C66" s="197"/>
      <c r="D66" s="88" t="s">
        <v>211</v>
      </c>
    </row>
    <row r="67" spans="1:4" x14ac:dyDescent="0.2">
      <c r="A67" s="86">
        <v>1</v>
      </c>
      <c r="B67" s="93" t="s">
        <v>252</v>
      </c>
      <c r="C67" s="89">
        <v>8</v>
      </c>
      <c r="D67" s="89">
        <v>82834</v>
      </c>
    </row>
    <row r="68" spans="1:4" x14ac:dyDescent="0.2">
      <c r="A68" s="86">
        <v>2</v>
      </c>
      <c r="B68" s="93" t="s">
        <v>254</v>
      </c>
      <c r="C68" s="89">
        <v>11</v>
      </c>
      <c r="D68" s="89">
        <v>61600</v>
      </c>
    </row>
    <row r="69" spans="1:4" x14ac:dyDescent="0.2">
      <c r="A69" s="86">
        <v>3</v>
      </c>
      <c r="B69" s="93" t="s">
        <v>262</v>
      </c>
      <c r="C69" s="89">
        <v>7</v>
      </c>
      <c r="D69" s="89">
        <v>50566</v>
      </c>
    </row>
    <row r="70" spans="1:4" x14ac:dyDescent="0.2">
      <c r="A70" s="89"/>
      <c r="B70" s="93" t="s">
        <v>219</v>
      </c>
      <c r="C70" s="89">
        <f>SUM(C67:C69)</f>
        <v>26</v>
      </c>
      <c r="D70" s="89">
        <f>SUM(D67:D69)</f>
        <v>195000</v>
      </c>
    </row>
    <row r="72" spans="1:4" x14ac:dyDescent="0.2">
      <c r="A72" s="91" t="s">
        <v>297</v>
      </c>
    </row>
    <row r="73" spans="1:4" x14ac:dyDescent="0.2">
      <c r="A73" t="s">
        <v>209</v>
      </c>
      <c r="C73" s="90">
        <v>853</v>
      </c>
    </row>
    <row r="74" spans="1:4" x14ac:dyDescent="0.2">
      <c r="A74" s="91" t="s">
        <v>260</v>
      </c>
    </row>
    <row r="76" spans="1:4" x14ac:dyDescent="0.2">
      <c r="A76" s="191" t="s">
        <v>210</v>
      </c>
      <c r="B76" s="191" t="s">
        <v>18</v>
      </c>
      <c r="C76" s="196" t="s">
        <v>253</v>
      </c>
      <c r="D76" s="120" t="s">
        <v>214</v>
      </c>
    </row>
    <row r="77" spans="1:4" x14ac:dyDescent="0.2">
      <c r="A77" s="193"/>
      <c r="B77" s="193"/>
      <c r="C77" s="197"/>
      <c r="D77" s="121" t="s">
        <v>211</v>
      </c>
    </row>
    <row r="78" spans="1:4" x14ac:dyDescent="0.2">
      <c r="A78" s="119">
        <v>1</v>
      </c>
      <c r="B78" s="93" t="s">
        <v>262</v>
      </c>
      <c r="C78" s="89">
        <v>1</v>
      </c>
      <c r="D78" s="89">
        <v>5000</v>
      </c>
    </row>
    <row r="79" spans="1:4" x14ac:dyDescent="0.2">
      <c r="A79" s="89"/>
      <c r="B79" s="93" t="s">
        <v>219</v>
      </c>
      <c r="C79" s="89">
        <f>SUM(C78:C78)</f>
        <v>1</v>
      </c>
      <c r="D79" s="89">
        <f>SUM(D78:D78)</f>
        <v>5000</v>
      </c>
    </row>
    <row r="80" spans="1:4" x14ac:dyDescent="0.2">
      <c r="A80" s="103"/>
      <c r="B80" s="104"/>
      <c r="C80" s="103"/>
      <c r="D80" s="103"/>
    </row>
    <row r="81" spans="1:5" x14ac:dyDescent="0.2">
      <c r="A81" s="91" t="s">
        <v>298</v>
      </c>
    </row>
    <row r="82" spans="1:5" x14ac:dyDescent="0.2">
      <c r="A82" t="s">
        <v>209</v>
      </c>
      <c r="C82" s="90">
        <v>244</v>
      </c>
    </row>
    <row r="83" spans="1:5" x14ac:dyDescent="0.2">
      <c r="A83" s="91" t="s">
        <v>260</v>
      </c>
    </row>
    <row r="85" spans="1:5" x14ac:dyDescent="0.2">
      <c r="A85" s="191" t="s">
        <v>210</v>
      </c>
      <c r="B85" s="191" t="s">
        <v>18</v>
      </c>
      <c r="C85" s="196" t="s">
        <v>212</v>
      </c>
      <c r="D85" s="191" t="s">
        <v>257</v>
      </c>
      <c r="E85" s="87" t="s">
        <v>214</v>
      </c>
    </row>
    <row r="86" spans="1:5" x14ac:dyDescent="0.2">
      <c r="A86" s="193"/>
      <c r="B86" s="193"/>
      <c r="C86" s="197"/>
      <c r="D86" s="193"/>
      <c r="E86" s="88" t="s">
        <v>211</v>
      </c>
    </row>
    <row r="87" spans="1:5" x14ac:dyDescent="0.2">
      <c r="A87" s="86">
        <v>1</v>
      </c>
      <c r="B87" s="93" t="s">
        <v>308</v>
      </c>
      <c r="C87" s="89">
        <v>1</v>
      </c>
      <c r="D87" s="89">
        <v>40000</v>
      </c>
      <c r="E87" s="89">
        <f>C87*D87</f>
        <v>40000</v>
      </c>
    </row>
    <row r="88" spans="1:5" x14ac:dyDescent="0.2">
      <c r="A88" s="89"/>
      <c r="B88" s="93" t="s">
        <v>219</v>
      </c>
      <c r="C88" s="89">
        <f>SUM(C87:C87)</f>
        <v>1</v>
      </c>
      <c r="D88" s="89">
        <f>SUM(D87)</f>
        <v>40000</v>
      </c>
      <c r="E88" s="89">
        <f>SUM(E87:E87)</f>
        <v>40000</v>
      </c>
    </row>
    <row r="89" spans="1:5" x14ac:dyDescent="0.2">
      <c r="A89" s="103"/>
      <c r="B89" s="104"/>
      <c r="C89" s="103"/>
      <c r="D89" s="103"/>
      <c r="E89" s="103"/>
    </row>
    <row r="90" spans="1:5" x14ac:dyDescent="0.2">
      <c r="A90" s="91" t="s">
        <v>299</v>
      </c>
    </row>
    <row r="91" spans="1:5" x14ac:dyDescent="0.2">
      <c r="A91" t="s">
        <v>209</v>
      </c>
      <c r="C91" s="90">
        <v>244</v>
      </c>
    </row>
    <row r="92" spans="1:5" x14ac:dyDescent="0.2">
      <c r="A92" s="91" t="s">
        <v>260</v>
      </c>
    </row>
    <row r="94" spans="1:5" x14ac:dyDescent="0.2">
      <c r="A94" s="191" t="s">
        <v>210</v>
      </c>
      <c r="B94" s="191" t="s">
        <v>18</v>
      </c>
      <c r="C94" s="196" t="s">
        <v>212</v>
      </c>
      <c r="D94" s="191" t="s">
        <v>257</v>
      </c>
      <c r="E94" s="87" t="s">
        <v>214</v>
      </c>
    </row>
    <row r="95" spans="1:5" x14ac:dyDescent="0.2">
      <c r="A95" s="193"/>
      <c r="B95" s="193"/>
      <c r="C95" s="197"/>
      <c r="D95" s="193"/>
      <c r="E95" s="88" t="s">
        <v>211</v>
      </c>
    </row>
    <row r="96" spans="1:5" x14ac:dyDescent="0.2">
      <c r="A96" s="86">
        <v>1</v>
      </c>
      <c r="B96" s="93" t="s">
        <v>256</v>
      </c>
      <c r="C96" s="89">
        <v>5</v>
      </c>
      <c r="D96" s="89">
        <v>5000</v>
      </c>
      <c r="E96" s="89">
        <f>C96*D96</f>
        <v>25000</v>
      </c>
    </row>
    <row r="97" spans="1:5" x14ac:dyDescent="0.2">
      <c r="A97" s="86">
        <v>2</v>
      </c>
      <c r="B97" s="93" t="s">
        <v>258</v>
      </c>
      <c r="C97" s="89">
        <v>5</v>
      </c>
      <c r="D97" s="89">
        <v>5000</v>
      </c>
      <c r="E97" s="89">
        <f>C97*D97</f>
        <v>25000</v>
      </c>
    </row>
    <row r="98" spans="1:5" x14ac:dyDescent="0.2">
      <c r="A98" s="89"/>
      <c r="B98" s="93" t="s">
        <v>219</v>
      </c>
      <c r="C98" s="89">
        <f>SUM(C96:C97)</f>
        <v>10</v>
      </c>
      <c r="D98" s="89">
        <f>SUM(D96)</f>
        <v>5000</v>
      </c>
      <c r="E98" s="89">
        <f>SUM(E96:E97)</f>
        <v>50000</v>
      </c>
    </row>
    <row r="100" spans="1:5" x14ac:dyDescent="0.2">
      <c r="B100" s="102"/>
    </row>
    <row r="101" spans="1:5" x14ac:dyDescent="0.2">
      <c r="B101" s="102" t="s">
        <v>296</v>
      </c>
      <c r="C101">
        <f>E8+F20+F30+E39+F50+E59+D70+D79+E88+E98</f>
        <v>305000</v>
      </c>
    </row>
    <row r="102" spans="1:5" x14ac:dyDescent="0.2">
      <c r="B102" s="102"/>
    </row>
  </sheetData>
  <mergeCells count="27">
    <mergeCell ref="A5:A6"/>
    <mergeCell ref="B5:B6"/>
    <mergeCell ref="A14:A15"/>
    <mergeCell ref="B14:B15"/>
    <mergeCell ref="A26:A27"/>
    <mergeCell ref="B26:B27"/>
    <mergeCell ref="A36:A37"/>
    <mergeCell ref="B36:B37"/>
    <mergeCell ref="A45:A46"/>
    <mergeCell ref="B45:B46"/>
    <mergeCell ref="A56:A57"/>
    <mergeCell ref="B56:B57"/>
    <mergeCell ref="C56:C57"/>
    <mergeCell ref="A65:A66"/>
    <mergeCell ref="B65:B66"/>
    <mergeCell ref="C65:C66"/>
    <mergeCell ref="A94:A95"/>
    <mergeCell ref="B94:B95"/>
    <mergeCell ref="C94:C95"/>
    <mergeCell ref="A76:A77"/>
    <mergeCell ref="B76:B77"/>
    <mergeCell ref="C76:C77"/>
    <mergeCell ref="D94:D95"/>
    <mergeCell ref="A85:A86"/>
    <mergeCell ref="B85:B86"/>
    <mergeCell ref="C85:C86"/>
    <mergeCell ref="D85:D86"/>
  </mergeCells>
  <pageMargins left="0.70866141732283472" right="0" top="0.74803149606299213" bottom="0.74803149606299213" header="0" footer="0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0" sqref="C20"/>
    </sheetView>
  </sheetViews>
  <sheetFormatPr defaultRowHeight="12.75" x14ac:dyDescent="0.2"/>
  <cols>
    <col min="1" max="1" width="3.5703125" customWidth="1"/>
    <col min="2" max="2" width="24.28515625" customWidth="1"/>
    <col min="3" max="3" width="22.140625" customWidth="1"/>
    <col min="4" max="4" width="13.28515625" customWidth="1"/>
    <col min="5" max="5" width="13.5703125" customWidth="1"/>
    <col min="6" max="6" width="12.85546875" customWidth="1"/>
  </cols>
  <sheetData>
    <row r="1" spans="1:6" x14ac:dyDescent="0.2">
      <c r="A1" s="105" t="s">
        <v>233</v>
      </c>
    </row>
    <row r="2" spans="1:6" x14ac:dyDescent="0.2">
      <c r="A2" t="s">
        <v>209</v>
      </c>
      <c r="C2" s="90">
        <v>111</v>
      </c>
    </row>
    <row r="3" spans="1:6" x14ac:dyDescent="0.2">
      <c r="A3" s="91" t="s">
        <v>216</v>
      </c>
      <c r="D3" t="s">
        <v>293</v>
      </c>
    </row>
    <row r="5" spans="1:6" x14ac:dyDescent="0.2">
      <c r="A5" s="191" t="s">
        <v>210</v>
      </c>
      <c r="B5" s="191" t="s">
        <v>18</v>
      </c>
      <c r="C5" s="134" t="s">
        <v>217</v>
      </c>
      <c r="D5" s="132" t="s">
        <v>212</v>
      </c>
      <c r="E5" s="132" t="s">
        <v>214</v>
      </c>
    </row>
    <row r="6" spans="1:6" x14ac:dyDescent="0.2">
      <c r="A6" s="193"/>
      <c r="B6" s="193"/>
      <c r="C6" s="133" t="s">
        <v>211</v>
      </c>
      <c r="D6" s="133" t="s">
        <v>213</v>
      </c>
      <c r="E6" s="133" t="s">
        <v>215</v>
      </c>
    </row>
    <row r="7" spans="1:6" x14ac:dyDescent="0.2">
      <c r="A7" s="131">
        <v>1</v>
      </c>
      <c r="B7" s="93" t="s">
        <v>218</v>
      </c>
      <c r="C7" s="97">
        <v>26086.61</v>
      </c>
      <c r="D7" s="89">
        <v>1</v>
      </c>
      <c r="E7" s="97">
        <f>C7*D7</f>
        <v>26086.61</v>
      </c>
    </row>
    <row r="8" spans="1:6" x14ac:dyDescent="0.2">
      <c r="A8" s="89"/>
      <c r="B8" s="93" t="s">
        <v>219</v>
      </c>
      <c r="C8" s="97">
        <f>C7</f>
        <v>26086.61</v>
      </c>
      <c r="D8" s="89">
        <f>SUM(D7)</f>
        <v>1</v>
      </c>
      <c r="E8" s="97">
        <f>SUM(E7)</f>
        <v>26086.61</v>
      </c>
    </row>
    <row r="10" spans="1:6" x14ac:dyDescent="0.2">
      <c r="A10" s="91" t="s">
        <v>259</v>
      </c>
    </row>
    <row r="11" spans="1:6" x14ac:dyDescent="0.2">
      <c r="A11" t="s">
        <v>209</v>
      </c>
      <c r="C11" s="90">
        <v>119</v>
      </c>
    </row>
    <row r="12" spans="1:6" x14ac:dyDescent="0.2">
      <c r="A12" s="91" t="s">
        <v>216</v>
      </c>
      <c r="D12" t="s">
        <v>293</v>
      </c>
    </row>
    <row r="14" spans="1:6" x14ac:dyDescent="0.2">
      <c r="A14" s="191" t="s">
        <v>210</v>
      </c>
      <c r="B14" s="191" t="s">
        <v>18</v>
      </c>
      <c r="C14" s="134" t="s">
        <v>217</v>
      </c>
      <c r="D14" s="134" t="s">
        <v>222</v>
      </c>
      <c r="E14" s="132" t="s">
        <v>212</v>
      </c>
      <c r="F14" s="132" t="s">
        <v>214</v>
      </c>
    </row>
    <row r="15" spans="1:6" x14ac:dyDescent="0.2">
      <c r="A15" s="193"/>
      <c r="B15" s="193"/>
      <c r="C15" s="133" t="s">
        <v>211</v>
      </c>
      <c r="D15" s="135" t="s">
        <v>223</v>
      </c>
      <c r="E15" s="133" t="s">
        <v>213</v>
      </c>
      <c r="F15" s="133" t="s">
        <v>215</v>
      </c>
    </row>
    <row r="16" spans="1:6" x14ac:dyDescent="0.2">
      <c r="A16" s="133">
        <v>1</v>
      </c>
      <c r="B16" s="95" t="s">
        <v>220</v>
      </c>
      <c r="C16" s="97">
        <f>C7*D16/100</f>
        <v>5739.0542000000005</v>
      </c>
      <c r="D16" s="133">
        <v>22</v>
      </c>
      <c r="E16" s="133">
        <v>12</v>
      </c>
      <c r="F16" s="115">
        <f>C16*E16</f>
        <v>68868.650400000013</v>
      </c>
    </row>
    <row r="17" spans="1:6" x14ac:dyDescent="0.2">
      <c r="A17" s="133">
        <v>2</v>
      </c>
      <c r="B17" s="95" t="s">
        <v>221</v>
      </c>
      <c r="C17" s="97">
        <f>C8*D17/100</f>
        <v>1330.4171099999999</v>
      </c>
      <c r="D17" s="133">
        <v>5.0999999999999996</v>
      </c>
      <c r="E17" s="133">
        <v>12</v>
      </c>
      <c r="F17" s="115">
        <f>C17*E17</f>
        <v>15965.005319999998</v>
      </c>
    </row>
    <row r="18" spans="1:6" x14ac:dyDescent="0.2">
      <c r="A18" s="133">
        <v>3</v>
      </c>
      <c r="B18" s="95" t="s">
        <v>225</v>
      </c>
      <c r="C18" s="97">
        <f>C7*D18/100</f>
        <v>756.51168999999993</v>
      </c>
      <c r="D18" s="133">
        <v>2.9</v>
      </c>
      <c r="E18" s="133">
        <v>12</v>
      </c>
      <c r="F18" s="115">
        <f>C18*E18</f>
        <v>9078.1402799999996</v>
      </c>
    </row>
    <row r="19" spans="1:6" x14ac:dyDescent="0.2">
      <c r="A19" s="131">
        <v>1</v>
      </c>
      <c r="B19" s="93" t="s">
        <v>224</v>
      </c>
      <c r="C19" s="89">
        <v>645.29999999999995</v>
      </c>
      <c r="D19" s="131">
        <v>0.2</v>
      </c>
      <c r="E19" s="133">
        <v>12</v>
      </c>
      <c r="F19" s="115">
        <f t="shared" ref="F19" si="0">C19*E19</f>
        <v>7743.5999999999995</v>
      </c>
    </row>
    <row r="20" spans="1:6" x14ac:dyDescent="0.2">
      <c r="A20" s="89"/>
      <c r="B20" s="93" t="s">
        <v>219</v>
      </c>
      <c r="C20" s="89">
        <f>SUM(C16:C19)</f>
        <v>8471.2830000000013</v>
      </c>
      <c r="D20" s="131">
        <f>SUM(D16:D19)</f>
        <v>30.2</v>
      </c>
      <c r="E20" s="133">
        <v>12</v>
      </c>
      <c r="F20" s="122">
        <f>SUM(F16:F19)</f>
        <v>101655.39600000001</v>
      </c>
    </row>
    <row r="24" spans="1:6" x14ac:dyDescent="0.2">
      <c r="B24" s="102" t="s">
        <v>296</v>
      </c>
      <c r="C24" s="117">
        <f>E8+F20</f>
        <v>127742.00600000001</v>
      </c>
    </row>
  </sheetData>
  <mergeCells count="4">
    <mergeCell ref="A5:A6"/>
    <mergeCell ref="B5:B6"/>
    <mergeCell ref="A14:A15"/>
    <mergeCell ref="B14:B15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79" workbookViewId="0">
      <selection activeCell="C98" sqref="C98"/>
    </sheetView>
  </sheetViews>
  <sheetFormatPr defaultRowHeight="12.75" x14ac:dyDescent="0.2"/>
  <cols>
    <col min="1" max="1" width="3.5703125" customWidth="1"/>
    <col min="2" max="2" width="24.28515625" customWidth="1"/>
    <col min="3" max="3" width="21" customWidth="1"/>
    <col min="4" max="4" width="13.28515625" customWidth="1"/>
    <col min="5" max="5" width="13.5703125" customWidth="1"/>
    <col min="6" max="6" width="12.85546875" customWidth="1"/>
  </cols>
  <sheetData>
    <row r="1" spans="1:6" x14ac:dyDescent="0.2">
      <c r="A1" s="105" t="s">
        <v>233</v>
      </c>
    </row>
    <row r="2" spans="1:6" x14ac:dyDescent="0.2">
      <c r="A2" t="s">
        <v>209</v>
      </c>
      <c r="C2" s="90">
        <v>111</v>
      </c>
    </row>
    <row r="3" spans="1:6" x14ac:dyDescent="0.2">
      <c r="A3" s="91" t="s">
        <v>216</v>
      </c>
      <c r="D3" t="s">
        <v>293</v>
      </c>
    </row>
    <row r="5" spans="1:6" x14ac:dyDescent="0.2">
      <c r="A5" s="191" t="s">
        <v>210</v>
      </c>
      <c r="B5" s="191" t="s">
        <v>18</v>
      </c>
      <c r="C5" s="127" t="s">
        <v>217</v>
      </c>
      <c r="D5" s="125" t="s">
        <v>212</v>
      </c>
      <c r="E5" s="125" t="s">
        <v>214</v>
      </c>
    </row>
    <row r="6" spans="1:6" x14ac:dyDescent="0.2">
      <c r="A6" s="193"/>
      <c r="B6" s="193"/>
      <c r="C6" s="126" t="s">
        <v>211</v>
      </c>
      <c r="D6" s="126" t="s">
        <v>213</v>
      </c>
      <c r="E6" s="126" t="s">
        <v>215</v>
      </c>
    </row>
    <row r="7" spans="1:6" x14ac:dyDescent="0.2">
      <c r="A7" s="124">
        <v>1</v>
      </c>
      <c r="B7" s="93" t="s">
        <v>218</v>
      </c>
      <c r="C7" s="96">
        <v>323455.3</v>
      </c>
      <c r="D7" s="89">
        <v>12</v>
      </c>
      <c r="E7" s="96">
        <f>C7*D7</f>
        <v>3881463.5999999996</v>
      </c>
    </row>
    <row r="8" spans="1:6" x14ac:dyDescent="0.2">
      <c r="A8" s="89"/>
      <c r="B8" s="93" t="s">
        <v>219</v>
      </c>
      <c r="C8" s="96">
        <f>C7</f>
        <v>323455.3</v>
      </c>
      <c r="D8" s="89">
        <f>SUM(D7)</f>
        <v>12</v>
      </c>
      <c r="E8" s="96">
        <f>SUM(E7)</f>
        <v>3881463.5999999996</v>
      </c>
    </row>
    <row r="10" spans="1:6" x14ac:dyDescent="0.2">
      <c r="A10" s="91" t="s">
        <v>259</v>
      </c>
    </row>
    <row r="11" spans="1:6" x14ac:dyDescent="0.2">
      <c r="A11" t="s">
        <v>209</v>
      </c>
      <c r="C11" s="90">
        <v>119</v>
      </c>
    </row>
    <row r="12" spans="1:6" x14ac:dyDescent="0.2">
      <c r="A12" s="91" t="s">
        <v>216</v>
      </c>
      <c r="D12" t="s">
        <v>293</v>
      </c>
    </row>
    <row r="14" spans="1:6" x14ac:dyDescent="0.2">
      <c r="A14" s="191" t="s">
        <v>210</v>
      </c>
      <c r="B14" s="191" t="s">
        <v>18</v>
      </c>
      <c r="C14" s="127" t="s">
        <v>217</v>
      </c>
      <c r="D14" s="127" t="s">
        <v>222</v>
      </c>
      <c r="E14" s="125" t="s">
        <v>212</v>
      </c>
      <c r="F14" s="125" t="s">
        <v>214</v>
      </c>
    </row>
    <row r="15" spans="1:6" x14ac:dyDescent="0.2">
      <c r="A15" s="193"/>
      <c r="B15" s="193"/>
      <c r="C15" s="126" t="s">
        <v>211</v>
      </c>
      <c r="D15" s="128" t="s">
        <v>223</v>
      </c>
      <c r="E15" s="126" t="s">
        <v>213</v>
      </c>
      <c r="F15" s="126" t="s">
        <v>215</v>
      </c>
    </row>
    <row r="16" spans="1:6" x14ac:dyDescent="0.2">
      <c r="A16" s="126">
        <v>1</v>
      </c>
      <c r="B16" s="95" t="s">
        <v>220</v>
      </c>
      <c r="C16" s="97">
        <f>C7*D16/100</f>
        <v>71160.165999999997</v>
      </c>
      <c r="D16" s="126">
        <v>22</v>
      </c>
      <c r="E16" s="126">
        <v>12</v>
      </c>
      <c r="F16" s="115">
        <f>C16*E16</f>
        <v>853921.99199999997</v>
      </c>
    </row>
    <row r="17" spans="1:6" x14ac:dyDescent="0.2">
      <c r="A17" s="126">
        <v>2</v>
      </c>
      <c r="B17" s="95" t="s">
        <v>221</v>
      </c>
      <c r="C17" s="97">
        <f>C8*D17/100</f>
        <v>16496.220299999997</v>
      </c>
      <c r="D17" s="126">
        <v>5.0999999999999996</v>
      </c>
      <c r="E17" s="126">
        <v>12</v>
      </c>
      <c r="F17" s="115">
        <f>C17*E17</f>
        <v>197954.64359999995</v>
      </c>
    </row>
    <row r="18" spans="1:6" x14ac:dyDescent="0.2">
      <c r="A18" s="126">
        <v>3</v>
      </c>
      <c r="B18" s="95" t="s">
        <v>225</v>
      </c>
      <c r="C18" s="97">
        <f>C7*D18/100</f>
        <v>9380.2037</v>
      </c>
      <c r="D18" s="126">
        <v>2.9</v>
      </c>
      <c r="E18" s="126">
        <v>12</v>
      </c>
      <c r="F18" s="115">
        <f>C18*E18</f>
        <v>112562.44440000001</v>
      </c>
    </row>
    <row r="19" spans="1:6" x14ac:dyDescent="0.2">
      <c r="A19" s="124">
        <v>1</v>
      </c>
      <c r="B19" s="93" t="s">
        <v>224</v>
      </c>
      <c r="C19" s="89">
        <v>645.29999999999995</v>
      </c>
      <c r="D19" s="124">
        <v>0.2</v>
      </c>
      <c r="E19" s="126">
        <v>12</v>
      </c>
      <c r="F19" s="115">
        <f t="shared" ref="F19" si="0">C19*E19</f>
        <v>7743.5999999999995</v>
      </c>
    </row>
    <row r="20" spans="1:6" x14ac:dyDescent="0.2">
      <c r="A20" s="89"/>
      <c r="B20" s="93" t="s">
        <v>219</v>
      </c>
      <c r="C20" s="89">
        <f>SUM(C16:C19)</f>
        <v>97681.89</v>
      </c>
      <c r="D20" s="124">
        <f>SUM(D16:D19)</f>
        <v>30.2</v>
      </c>
      <c r="E20" s="126">
        <v>12</v>
      </c>
      <c r="F20" s="122">
        <f>SUM(F16:F19)</f>
        <v>1172182.68</v>
      </c>
    </row>
    <row r="22" spans="1:6" x14ac:dyDescent="0.2">
      <c r="A22" s="91" t="s">
        <v>234</v>
      </c>
    </row>
    <row r="23" spans="1:6" x14ac:dyDescent="0.2">
      <c r="A23" t="s">
        <v>209</v>
      </c>
      <c r="C23" s="90">
        <v>244</v>
      </c>
    </row>
    <row r="24" spans="1:6" x14ac:dyDescent="0.2">
      <c r="A24" s="91" t="s">
        <v>216</v>
      </c>
      <c r="D24" t="s">
        <v>293</v>
      </c>
    </row>
    <row r="26" spans="1:6" x14ac:dyDescent="0.2">
      <c r="A26" s="191" t="s">
        <v>210</v>
      </c>
      <c r="B26" s="191" t="s">
        <v>18</v>
      </c>
      <c r="C26" s="127" t="s">
        <v>228</v>
      </c>
      <c r="D26" s="125" t="s">
        <v>212</v>
      </c>
      <c r="E26" s="127" t="s">
        <v>231</v>
      </c>
      <c r="F26" s="125" t="s">
        <v>214</v>
      </c>
    </row>
    <row r="27" spans="1:6" x14ac:dyDescent="0.2">
      <c r="A27" s="193"/>
      <c r="B27" s="193"/>
      <c r="C27" s="128" t="s">
        <v>229</v>
      </c>
      <c r="D27" s="128" t="s">
        <v>230</v>
      </c>
      <c r="E27" s="128" t="s">
        <v>232</v>
      </c>
      <c r="F27" s="128" t="s">
        <v>211</v>
      </c>
    </row>
    <row r="28" spans="1:6" x14ac:dyDescent="0.2">
      <c r="A28" s="126">
        <v>1</v>
      </c>
      <c r="B28" s="95" t="s">
        <v>226</v>
      </c>
      <c r="C28" s="96">
        <v>1</v>
      </c>
      <c r="D28" s="126">
        <v>12</v>
      </c>
      <c r="E28" s="126">
        <v>1500</v>
      </c>
      <c r="F28" s="126">
        <f>D28*E28</f>
        <v>18000</v>
      </c>
    </row>
    <row r="29" spans="1:6" x14ac:dyDescent="0.2">
      <c r="A29" s="126">
        <v>2</v>
      </c>
      <c r="B29" s="95" t="s">
        <v>227</v>
      </c>
      <c r="C29" s="89">
        <v>1</v>
      </c>
      <c r="D29" s="126">
        <v>12</v>
      </c>
      <c r="E29" s="126">
        <v>1000</v>
      </c>
      <c r="F29" s="126">
        <f>D29*E29</f>
        <v>12000</v>
      </c>
    </row>
    <row r="30" spans="1:6" x14ac:dyDescent="0.2">
      <c r="A30" s="89"/>
      <c r="B30" s="93" t="s">
        <v>219</v>
      </c>
      <c r="C30" s="89">
        <f>SUM(C28:C29)</f>
        <v>2</v>
      </c>
      <c r="D30" s="124">
        <v>12</v>
      </c>
      <c r="E30" s="126">
        <v>12</v>
      </c>
      <c r="F30" s="126">
        <f>SUM(F28:F29)</f>
        <v>30000</v>
      </c>
    </row>
    <row r="32" spans="1:6" x14ac:dyDescent="0.2">
      <c r="A32" s="91" t="s">
        <v>235</v>
      </c>
    </row>
    <row r="33" spans="1:6" x14ac:dyDescent="0.2">
      <c r="A33" t="s">
        <v>209</v>
      </c>
      <c r="C33" s="90">
        <v>244</v>
      </c>
    </row>
    <row r="34" spans="1:6" x14ac:dyDescent="0.2">
      <c r="A34" s="91" t="s">
        <v>216</v>
      </c>
      <c r="D34" t="s">
        <v>293</v>
      </c>
    </row>
    <row r="36" spans="1:6" x14ac:dyDescent="0.2">
      <c r="A36" s="191" t="s">
        <v>210</v>
      </c>
      <c r="B36" s="191" t="s">
        <v>18</v>
      </c>
      <c r="C36" s="127" t="s">
        <v>250</v>
      </c>
      <c r="D36" s="125" t="s">
        <v>212</v>
      </c>
      <c r="E36" s="125" t="s">
        <v>214</v>
      </c>
      <c r="F36" s="100"/>
    </row>
    <row r="37" spans="1:6" x14ac:dyDescent="0.2">
      <c r="A37" s="193"/>
      <c r="B37" s="193"/>
      <c r="C37" s="128" t="s">
        <v>251</v>
      </c>
      <c r="D37" s="128" t="s">
        <v>230</v>
      </c>
      <c r="E37" s="128" t="s">
        <v>211</v>
      </c>
      <c r="F37" s="100"/>
    </row>
    <row r="38" spans="1:6" x14ac:dyDescent="0.2">
      <c r="A38" s="126">
        <v>1</v>
      </c>
      <c r="B38" s="95" t="s">
        <v>249</v>
      </c>
      <c r="C38" s="96">
        <v>12</v>
      </c>
      <c r="D38" s="126">
        <v>12</v>
      </c>
      <c r="E38" s="126">
        <v>60000</v>
      </c>
      <c r="F38" s="101"/>
    </row>
    <row r="39" spans="1:6" x14ac:dyDescent="0.2">
      <c r="A39" s="89"/>
      <c r="B39" s="93" t="s">
        <v>219</v>
      </c>
      <c r="C39" s="89">
        <f>SUM(C38:C38)</f>
        <v>12</v>
      </c>
      <c r="D39" s="124">
        <v>12</v>
      </c>
      <c r="E39" s="99">
        <f>SUM(E38:E38)</f>
        <v>60000</v>
      </c>
      <c r="F39" s="101"/>
    </row>
    <row r="41" spans="1:6" x14ac:dyDescent="0.2">
      <c r="A41" s="91" t="s">
        <v>236</v>
      </c>
    </row>
    <row r="42" spans="1:6" x14ac:dyDescent="0.2">
      <c r="A42" t="s">
        <v>209</v>
      </c>
      <c r="C42" s="90">
        <v>244</v>
      </c>
    </row>
    <row r="43" spans="1:6" x14ac:dyDescent="0.2">
      <c r="A43" s="91" t="s">
        <v>216</v>
      </c>
      <c r="D43" t="s">
        <v>293</v>
      </c>
    </row>
    <row r="45" spans="1:6" x14ac:dyDescent="0.2">
      <c r="A45" s="191" t="s">
        <v>210</v>
      </c>
      <c r="B45" s="191" t="s">
        <v>18</v>
      </c>
      <c r="C45" s="127" t="s">
        <v>240</v>
      </c>
      <c r="D45" s="125" t="s">
        <v>212</v>
      </c>
      <c r="E45" s="127" t="s">
        <v>231</v>
      </c>
      <c r="F45" s="125" t="s">
        <v>214</v>
      </c>
    </row>
    <row r="46" spans="1:6" x14ac:dyDescent="0.2">
      <c r="A46" s="193"/>
      <c r="B46" s="193"/>
      <c r="C46" s="128" t="s">
        <v>241</v>
      </c>
      <c r="D46" s="128" t="s">
        <v>230</v>
      </c>
      <c r="E46" s="128" t="s">
        <v>232</v>
      </c>
      <c r="F46" s="128" t="s">
        <v>211</v>
      </c>
    </row>
    <row r="47" spans="1:6" x14ac:dyDescent="0.2">
      <c r="A47" s="126">
        <v>1</v>
      </c>
      <c r="B47" s="95" t="s">
        <v>237</v>
      </c>
      <c r="C47" s="96">
        <v>1</v>
      </c>
      <c r="D47" s="126">
        <v>9</v>
      </c>
      <c r="E47" s="126">
        <v>1500</v>
      </c>
      <c r="F47" s="126">
        <v>122507</v>
      </c>
    </row>
    <row r="48" spans="1:6" x14ac:dyDescent="0.2">
      <c r="A48" s="126">
        <v>2</v>
      </c>
      <c r="B48" s="95" t="s">
        <v>239</v>
      </c>
      <c r="C48" s="89">
        <v>1</v>
      </c>
      <c r="D48" s="126">
        <v>12</v>
      </c>
      <c r="E48" s="126">
        <v>600</v>
      </c>
      <c r="F48" s="126">
        <v>5917.02</v>
      </c>
    </row>
    <row r="49" spans="1:6" x14ac:dyDescent="0.2">
      <c r="A49" s="126">
        <v>3</v>
      </c>
      <c r="B49" s="95" t="s">
        <v>238</v>
      </c>
      <c r="C49" s="89">
        <v>7000</v>
      </c>
      <c r="D49" s="126">
        <v>12</v>
      </c>
      <c r="E49" s="126">
        <v>6</v>
      </c>
      <c r="F49" s="126">
        <v>40000</v>
      </c>
    </row>
    <row r="50" spans="1:6" x14ac:dyDescent="0.2">
      <c r="A50" s="89"/>
      <c r="B50" s="93" t="s">
        <v>219</v>
      </c>
      <c r="C50" s="89">
        <f>SUM(C47:C48)</f>
        <v>2</v>
      </c>
      <c r="D50" s="124">
        <v>12</v>
      </c>
      <c r="E50" s="126">
        <v>12</v>
      </c>
      <c r="F50" s="122">
        <f>SUM(F47:F49)</f>
        <v>168424.02000000002</v>
      </c>
    </row>
    <row r="52" spans="1:6" x14ac:dyDescent="0.2">
      <c r="A52" s="91" t="s">
        <v>245</v>
      </c>
    </row>
    <row r="53" spans="1:6" x14ac:dyDescent="0.2">
      <c r="A53" t="s">
        <v>209</v>
      </c>
      <c r="C53" s="90">
        <v>244</v>
      </c>
    </row>
    <row r="54" spans="1:6" x14ac:dyDescent="0.2">
      <c r="A54" s="91" t="s">
        <v>216</v>
      </c>
      <c r="D54" t="s">
        <v>293</v>
      </c>
    </row>
    <row r="56" spans="1:6" x14ac:dyDescent="0.2">
      <c r="A56" s="191" t="s">
        <v>210</v>
      </c>
      <c r="B56" s="191" t="s">
        <v>18</v>
      </c>
      <c r="C56" s="196" t="s">
        <v>242</v>
      </c>
      <c r="D56" s="125" t="s">
        <v>212</v>
      </c>
      <c r="E56" s="125" t="s">
        <v>214</v>
      </c>
    </row>
    <row r="57" spans="1:6" x14ac:dyDescent="0.2">
      <c r="A57" s="193"/>
      <c r="B57" s="193"/>
      <c r="C57" s="197"/>
      <c r="D57" s="126" t="s">
        <v>243</v>
      </c>
      <c r="E57" s="126" t="s">
        <v>211</v>
      </c>
    </row>
    <row r="58" spans="1:6" x14ac:dyDescent="0.2">
      <c r="A58" s="124">
        <v>1</v>
      </c>
      <c r="B58" s="93" t="s">
        <v>246</v>
      </c>
      <c r="C58" s="89" t="s">
        <v>247</v>
      </c>
      <c r="D58" s="89">
        <v>4</v>
      </c>
      <c r="E58" s="89">
        <v>15600</v>
      </c>
    </row>
    <row r="59" spans="1:6" x14ac:dyDescent="0.2">
      <c r="A59" s="124">
        <v>2</v>
      </c>
      <c r="B59" s="93" t="s">
        <v>248</v>
      </c>
      <c r="C59" s="89" t="s">
        <v>247</v>
      </c>
      <c r="D59" s="89">
        <v>12</v>
      </c>
      <c r="E59" s="89">
        <v>12000</v>
      </c>
    </row>
    <row r="60" spans="1:6" x14ac:dyDescent="0.2">
      <c r="A60" s="124">
        <v>3</v>
      </c>
      <c r="B60" s="93" t="s">
        <v>264</v>
      </c>
      <c r="C60" s="89" t="s">
        <v>247</v>
      </c>
      <c r="D60" s="89">
        <v>12</v>
      </c>
      <c r="E60" s="89">
        <v>7200</v>
      </c>
    </row>
    <row r="61" spans="1:6" x14ac:dyDescent="0.2">
      <c r="A61" s="124">
        <v>4</v>
      </c>
      <c r="B61" s="93" t="s">
        <v>330</v>
      </c>
      <c r="C61" s="89" t="s">
        <v>247</v>
      </c>
      <c r="D61" s="89">
        <v>1</v>
      </c>
      <c r="E61" s="89">
        <v>28927</v>
      </c>
    </row>
    <row r="62" spans="1:6" x14ac:dyDescent="0.2">
      <c r="A62" s="124">
        <v>5</v>
      </c>
      <c r="B62" s="93" t="s">
        <v>331</v>
      </c>
      <c r="C62" s="89" t="s">
        <v>247</v>
      </c>
      <c r="D62" s="89">
        <v>1</v>
      </c>
      <c r="E62" s="89">
        <v>1855</v>
      </c>
    </row>
    <row r="63" spans="1:6" x14ac:dyDescent="0.2">
      <c r="A63" s="124">
        <v>5</v>
      </c>
      <c r="B63" s="93" t="s">
        <v>149</v>
      </c>
      <c r="C63" s="89" t="s">
        <v>247</v>
      </c>
      <c r="D63" s="89"/>
      <c r="E63" s="89">
        <v>14768</v>
      </c>
    </row>
    <row r="64" spans="1:6" x14ac:dyDescent="0.2">
      <c r="A64" s="89"/>
      <c r="B64" s="93" t="s">
        <v>219</v>
      </c>
      <c r="C64" s="89" t="str">
        <f>C58</f>
        <v>Здание</v>
      </c>
      <c r="D64" s="89">
        <f>SUM(D58)</f>
        <v>4</v>
      </c>
      <c r="E64" s="89">
        <f>SUM(E58:E63)</f>
        <v>80350</v>
      </c>
    </row>
    <row r="66" spans="1:4" x14ac:dyDescent="0.2">
      <c r="A66" s="91" t="s">
        <v>244</v>
      </c>
    </row>
    <row r="67" spans="1:4" x14ac:dyDescent="0.2">
      <c r="A67" t="s">
        <v>209</v>
      </c>
      <c r="C67" s="90">
        <v>244</v>
      </c>
    </row>
    <row r="68" spans="1:4" x14ac:dyDescent="0.2">
      <c r="A68" s="91" t="s">
        <v>216</v>
      </c>
      <c r="D68" t="s">
        <v>293</v>
      </c>
    </row>
    <row r="70" spans="1:4" x14ac:dyDescent="0.2">
      <c r="A70" s="191" t="s">
        <v>210</v>
      </c>
      <c r="B70" s="191" t="s">
        <v>18</v>
      </c>
      <c r="C70" s="196" t="s">
        <v>253</v>
      </c>
      <c r="D70" s="125" t="s">
        <v>214</v>
      </c>
    </row>
    <row r="71" spans="1:4" x14ac:dyDescent="0.2">
      <c r="A71" s="193"/>
      <c r="B71" s="193"/>
      <c r="C71" s="197"/>
      <c r="D71" s="126" t="s">
        <v>211</v>
      </c>
    </row>
    <row r="72" spans="1:4" x14ac:dyDescent="0.2">
      <c r="A72" s="124">
        <v>1</v>
      </c>
      <c r="B72" s="93" t="s">
        <v>252</v>
      </c>
      <c r="C72" s="89">
        <v>4</v>
      </c>
      <c r="D72" s="89">
        <v>12000</v>
      </c>
    </row>
    <row r="73" spans="1:4" x14ac:dyDescent="0.2">
      <c r="A73" s="124">
        <v>2</v>
      </c>
      <c r="B73" s="93" t="s">
        <v>254</v>
      </c>
      <c r="C73" s="89">
        <v>6</v>
      </c>
      <c r="D73" s="89">
        <v>33600</v>
      </c>
    </row>
    <row r="74" spans="1:4" x14ac:dyDescent="0.2">
      <c r="A74" s="124">
        <v>3</v>
      </c>
      <c r="B74" s="93" t="s">
        <v>332</v>
      </c>
      <c r="C74" s="89"/>
      <c r="D74" s="89">
        <v>93979.7</v>
      </c>
    </row>
    <row r="75" spans="1:4" x14ac:dyDescent="0.2">
      <c r="A75" s="89"/>
      <c r="B75" s="93" t="s">
        <v>219</v>
      </c>
      <c r="C75" s="89">
        <f>C72</f>
        <v>4</v>
      </c>
      <c r="D75" s="89">
        <f>SUM(D72:D74)</f>
        <v>139579.70000000001</v>
      </c>
    </row>
    <row r="77" spans="1:4" x14ac:dyDescent="0.2">
      <c r="A77" s="91" t="s">
        <v>255</v>
      </c>
    </row>
    <row r="78" spans="1:4" x14ac:dyDescent="0.2">
      <c r="A78" t="s">
        <v>209</v>
      </c>
      <c r="C78" s="90">
        <v>244</v>
      </c>
    </row>
    <row r="79" spans="1:4" x14ac:dyDescent="0.2">
      <c r="A79" s="91" t="s">
        <v>216</v>
      </c>
      <c r="D79" t="s">
        <v>293</v>
      </c>
    </row>
    <row r="81" spans="1:5" x14ac:dyDescent="0.2">
      <c r="A81" s="191" t="s">
        <v>210</v>
      </c>
      <c r="B81" s="191" t="s">
        <v>18</v>
      </c>
      <c r="C81" s="196" t="s">
        <v>212</v>
      </c>
      <c r="D81" s="191" t="s">
        <v>257</v>
      </c>
      <c r="E81" s="125" t="s">
        <v>214</v>
      </c>
    </row>
    <row r="82" spans="1:5" x14ac:dyDescent="0.2">
      <c r="A82" s="193"/>
      <c r="B82" s="193"/>
      <c r="C82" s="197"/>
      <c r="D82" s="193"/>
      <c r="E82" s="126" t="s">
        <v>211</v>
      </c>
    </row>
    <row r="83" spans="1:5" x14ac:dyDescent="0.2">
      <c r="A83" s="124">
        <v>1</v>
      </c>
      <c r="B83" s="93" t="s">
        <v>256</v>
      </c>
      <c r="C83" s="89">
        <v>6</v>
      </c>
      <c r="D83" s="89">
        <v>5000</v>
      </c>
      <c r="E83" s="89">
        <f>C83*D83</f>
        <v>30000</v>
      </c>
    </row>
    <row r="84" spans="1:5" x14ac:dyDescent="0.2">
      <c r="A84" s="124">
        <v>2</v>
      </c>
      <c r="B84" s="93" t="s">
        <v>258</v>
      </c>
      <c r="C84" s="89">
        <v>6</v>
      </c>
      <c r="D84" s="89">
        <v>2500</v>
      </c>
      <c r="E84" s="89">
        <f>C84*D84</f>
        <v>15000</v>
      </c>
    </row>
    <row r="85" spans="1:5" x14ac:dyDescent="0.2">
      <c r="A85" s="89"/>
      <c r="B85" s="93" t="s">
        <v>219</v>
      </c>
      <c r="C85" s="89">
        <f>SUM(C83:C84)</f>
        <v>12</v>
      </c>
      <c r="D85" s="89">
        <f>SUM(D83)</f>
        <v>5000</v>
      </c>
      <c r="E85" s="89">
        <f>SUM(E83:E84)</f>
        <v>45000</v>
      </c>
    </row>
    <row r="87" spans="1:5" x14ac:dyDescent="0.2">
      <c r="A87" s="91" t="s">
        <v>263</v>
      </c>
    </row>
    <row r="88" spans="1:5" x14ac:dyDescent="0.2">
      <c r="A88" t="s">
        <v>209</v>
      </c>
      <c r="C88" s="90">
        <v>244</v>
      </c>
    </row>
    <row r="89" spans="1:5" x14ac:dyDescent="0.2">
      <c r="A89" s="91" t="s">
        <v>216</v>
      </c>
      <c r="D89" t="s">
        <v>294</v>
      </c>
    </row>
    <row r="91" spans="1:5" x14ac:dyDescent="0.2">
      <c r="A91" s="191" t="s">
        <v>210</v>
      </c>
      <c r="B91" s="191" t="s">
        <v>18</v>
      </c>
      <c r="C91" s="196" t="s">
        <v>212</v>
      </c>
      <c r="D91" s="191" t="s">
        <v>257</v>
      </c>
      <c r="E91" s="125" t="s">
        <v>214</v>
      </c>
    </row>
    <row r="92" spans="1:5" x14ac:dyDescent="0.2">
      <c r="A92" s="193"/>
      <c r="B92" s="193"/>
      <c r="C92" s="197"/>
      <c r="D92" s="193"/>
      <c r="E92" s="126" t="s">
        <v>211</v>
      </c>
    </row>
    <row r="93" spans="1:5" x14ac:dyDescent="0.2">
      <c r="A93" s="124">
        <v>1</v>
      </c>
      <c r="B93" s="93" t="s">
        <v>256</v>
      </c>
      <c r="C93" s="89">
        <v>6</v>
      </c>
      <c r="D93" s="89">
        <v>5000</v>
      </c>
      <c r="E93" s="89">
        <v>30000</v>
      </c>
    </row>
    <row r="94" spans="1:5" x14ac:dyDescent="0.2">
      <c r="A94" s="124">
        <v>2</v>
      </c>
      <c r="B94" s="93" t="s">
        <v>258</v>
      </c>
      <c r="C94" s="89">
        <v>0</v>
      </c>
      <c r="D94" s="89">
        <v>0</v>
      </c>
      <c r="E94" s="89">
        <f>C94*D94</f>
        <v>0</v>
      </c>
    </row>
    <row r="95" spans="1:5" x14ac:dyDescent="0.2">
      <c r="A95" s="89"/>
      <c r="B95" s="93" t="s">
        <v>219</v>
      </c>
      <c r="C95" s="89">
        <f>SUM(C93:C94)</f>
        <v>6</v>
      </c>
      <c r="D95" s="89">
        <f>SUM(D93)</f>
        <v>5000</v>
      </c>
      <c r="E95" s="89">
        <f>SUM(E93:E94)</f>
        <v>30000</v>
      </c>
    </row>
    <row r="98" spans="2:3" x14ac:dyDescent="0.2">
      <c r="B98" s="102" t="s">
        <v>296</v>
      </c>
      <c r="C98" s="117">
        <f>E8+F20+F30+E39+F50+E64+D75+E85+E95</f>
        <v>5606999.9999999991</v>
      </c>
    </row>
  </sheetData>
  <mergeCells count="24">
    <mergeCell ref="D81:D82"/>
    <mergeCell ref="A91:A92"/>
    <mergeCell ref="B91:B92"/>
    <mergeCell ref="C91:C92"/>
    <mergeCell ref="D91:D92"/>
    <mergeCell ref="C56:C57"/>
    <mergeCell ref="A70:A71"/>
    <mergeCell ref="B70:B71"/>
    <mergeCell ref="C70:C71"/>
    <mergeCell ref="A81:A82"/>
    <mergeCell ref="B81:B82"/>
    <mergeCell ref="C81:C82"/>
    <mergeCell ref="A36:A37"/>
    <mergeCell ref="B36:B37"/>
    <mergeCell ref="A45:A46"/>
    <mergeCell ref="B45:B46"/>
    <mergeCell ref="A56:A57"/>
    <mergeCell ref="B56:B57"/>
    <mergeCell ref="A5:A6"/>
    <mergeCell ref="B5:B6"/>
    <mergeCell ref="A14:A15"/>
    <mergeCell ref="B14:B15"/>
    <mergeCell ref="A26:A27"/>
    <mergeCell ref="B26:B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ФХД (стр.1)</vt:lpstr>
      <vt:lpstr>ФХД (стр.2)</vt:lpstr>
      <vt:lpstr>Лист1</vt:lpstr>
      <vt:lpstr>ФХД</vt:lpstr>
      <vt:lpstr>ФХД (стр.5)</vt:lpstr>
      <vt:lpstr>Расчет  50300 (2)</vt:lpstr>
      <vt:lpstr>Расчет  50300</vt:lpstr>
      <vt:lpstr>Расчет  50500</vt:lpstr>
      <vt:lpstr>Расчет  50400 (2)</vt:lpstr>
      <vt:lpstr>Расчет  50400</vt:lpstr>
      <vt:lpstr>ФХД (стр.6)</vt:lpstr>
      <vt:lpstr>на 01.01.2018г     </vt:lpstr>
      <vt:lpstr>'ФХД (стр.1)'!IS_DOCUMENT</vt:lpstr>
      <vt:lpstr>'ФХД (стр.2)'!IS_DOCUMENT</vt:lpstr>
      <vt:lpstr>'ФХД (стр.5)'!IS_DOCUMENT</vt:lpstr>
      <vt:lpstr>'ФХД (стр.6)'!IS_DOCUMENT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rep:2.38.2.84</dc:description>
  <cp:lastModifiedBy>Buh</cp:lastModifiedBy>
  <cp:lastPrinted>2019-04-04T05:20:10Z</cp:lastPrinted>
  <dcterms:created xsi:type="dcterms:W3CDTF">2016-02-11T11:30:22Z</dcterms:created>
  <dcterms:modified xsi:type="dcterms:W3CDTF">2019-04-04T05:20:11Z</dcterms:modified>
</cp:coreProperties>
</file>